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65" yWindow="0" windowWidth="20730" windowHeight="11760" tabRatio="850"/>
  </bookViews>
  <sheets>
    <sheet name="Products" sheetId="1" r:id="rId1"/>
    <sheet name="Credit Terms" sheetId="2" r:id="rId2"/>
    <sheet name="Sales Forecast" sheetId="3" r:id="rId3"/>
    <sheet name="Sales Revenue" sheetId="6" r:id="rId4"/>
    <sheet name="Contribution" sheetId="14" r:id="rId5"/>
    <sheet name="Indirect Expenses" sheetId="5" r:id="rId6"/>
    <sheet name="Finance" sheetId="4" r:id="rId7"/>
    <sheet name="Cash Flow Forecast" sheetId="9" r:id="rId8"/>
    <sheet name="Closing Balance Chart" sheetId="13" r:id="rId9"/>
    <sheet name="Income Statement" sheetId="10" r:id="rId10"/>
  </sheets>
  <definedNames>
    <definedName name="_xlnm.Print_Area" localSheetId="7">'Cash Flow Forecast'!$A$2:$M$58</definedName>
    <definedName name="_xlnm.Print_Area" localSheetId="4">Contribution!$A$2:$N$26,Contribution!$A$42:$N$66</definedName>
    <definedName name="_xlnm.Print_Area" localSheetId="1">'Credit Terms'!$A$2:$K$26</definedName>
    <definedName name="_xlnm.Print_Area" localSheetId="6">Finance!$A$2:$L$21</definedName>
    <definedName name="_xlnm.Print_Area" localSheetId="9">'Income Statement'!$A$2:$I$30</definedName>
    <definedName name="_xlnm.Print_Area" localSheetId="5">'Indirect Expenses'!$A$2:$N$26</definedName>
    <definedName name="_xlnm.Print_Area" localSheetId="0">Products!$B$2:$D$25</definedName>
    <definedName name="_xlnm.Print_Area" localSheetId="2">'Sales Forecast'!$A$1:$M$26</definedName>
    <definedName name="_xlnm.Print_Area" localSheetId="3">'Sales Revenue'!$A$1:$N$27</definedName>
  </definedNames>
  <calcPr calcId="162913" concurrentCalc="0"/>
</workbook>
</file>

<file path=xl/calcChain.xml><?xml version="1.0" encoding="utf-8"?>
<calcChain xmlns="http://schemas.openxmlformats.org/spreadsheetml/2006/main">
  <c r="B6" i="6" l="1"/>
  <c r="B7" i="6"/>
  <c r="B8" i="6"/>
  <c r="B9" i="6"/>
  <c r="B10" i="6"/>
  <c r="B26" i="6"/>
  <c r="C6" i="6"/>
  <c r="C7" i="6"/>
  <c r="C8" i="6"/>
  <c r="C9" i="6"/>
  <c r="C10" i="6"/>
  <c r="C26" i="6"/>
  <c r="D6" i="6"/>
  <c r="D7" i="6"/>
  <c r="D8" i="6"/>
  <c r="D9" i="6"/>
  <c r="D10" i="6"/>
  <c r="D26" i="6"/>
  <c r="E6" i="6"/>
  <c r="E7" i="6"/>
  <c r="E8" i="6"/>
  <c r="E9" i="6"/>
  <c r="E10" i="6"/>
  <c r="E26" i="6"/>
  <c r="F6" i="6"/>
  <c r="F7" i="6"/>
  <c r="F8" i="6"/>
  <c r="F9" i="6"/>
  <c r="F10" i="6"/>
  <c r="F26" i="6"/>
  <c r="G6" i="6"/>
  <c r="G7" i="6"/>
  <c r="G8" i="6"/>
  <c r="G9" i="6"/>
  <c r="G10" i="6"/>
  <c r="G26" i="6"/>
  <c r="H6" i="6"/>
  <c r="H7" i="6"/>
  <c r="H8" i="6"/>
  <c r="H9" i="6"/>
  <c r="H10" i="6"/>
  <c r="H26" i="6"/>
  <c r="I6" i="6"/>
  <c r="I7" i="6"/>
  <c r="I8" i="6"/>
  <c r="I9" i="6"/>
  <c r="I10" i="6"/>
  <c r="I26" i="6"/>
  <c r="J6" i="6"/>
  <c r="J7" i="6"/>
  <c r="J8" i="6"/>
  <c r="J9" i="6"/>
  <c r="J10" i="6"/>
  <c r="J26" i="6"/>
  <c r="K6" i="6"/>
  <c r="K7" i="6"/>
  <c r="K8" i="6"/>
  <c r="K9" i="6"/>
  <c r="K10" i="6"/>
  <c r="K26" i="6"/>
  <c r="L6" i="6"/>
  <c r="L7" i="6"/>
  <c r="L8" i="6"/>
  <c r="L9" i="6"/>
  <c r="L10" i="6"/>
  <c r="L26" i="6"/>
  <c r="M6" i="6"/>
  <c r="M7" i="6"/>
  <c r="M8" i="6"/>
  <c r="M9" i="6"/>
  <c r="M10" i="6"/>
  <c r="M26" i="6"/>
  <c r="N26" i="6"/>
  <c r="D6" i="10"/>
  <c r="B6" i="14"/>
  <c r="B7" i="14"/>
  <c r="B8" i="14"/>
  <c r="B9" i="14"/>
  <c r="B10" i="14"/>
  <c r="B26" i="14"/>
  <c r="C6" i="14"/>
  <c r="C7" i="14"/>
  <c r="C8" i="14"/>
  <c r="C9" i="14"/>
  <c r="C10" i="14"/>
  <c r="C26" i="14"/>
  <c r="D6" i="14"/>
  <c r="D7" i="14"/>
  <c r="D8" i="14"/>
  <c r="D9" i="14"/>
  <c r="D10" i="14"/>
  <c r="D26" i="14"/>
  <c r="E6" i="14"/>
  <c r="E7" i="14"/>
  <c r="E8" i="14"/>
  <c r="E9" i="14"/>
  <c r="E10" i="14"/>
  <c r="E26" i="14"/>
  <c r="F6" i="14"/>
  <c r="F7" i="14"/>
  <c r="F8" i="14"/>
  <c r="F9" i="14"/>
  <c r="F10" i="14"/>
  <c r="F26" i="14"/>
  <c r="G6" i="14"/>
  <c r="G7" i="14"/>
  <c r="G8" i="14"/>
  <c r="G9" i="14"/>
  <c r="G10" i="14"/>
  <c r="G26" i="14"/>
  <c r="H6" i="14"/>
  <c r="H7" i="14"/>
  <c r="H8" i="14"/>
  <c r="H9" i="14"/>
  <c r="H10" i="14"/>
  <c r="H26" i="14"/>
  <c r="I6" i="14"/>
  <c r="I7" i="14"/>
  <c r="I8" i="14"/>
  <c r="I9" i="14"/>
  <c r="I10" i="14"/>
  <c r="I26" i="14"/>
  <c r="J6" i="14"/>
  <c r="J7" i="14"/>
  <c r="J8" i="14"/>
  <c r="J9" i="14"/>
  <c r="J10" i="14"/>
  <c r="J26" i="14"/>
  <c r="K6" i="14"/>
  <c r="K7" i="14"/>
  <c r="K8" i="14"/>
  <c r="K9" i="14"/>
  <c r="K10" i="14"/>
  <c r="K26" i="14"/>
  <c r="L6" i="14"/>
  <c r="L7" i="14"/>
  <c r="L8" i="14"/>
  <c r="L9" i="14"/>
  <c r="L10" i="14"/>
  <c r="L26" i="14"/>
  <c r="M6" i="14"/>
  <c r="M7" i="14"/>
  <c r="M8" i="14"/>
  <c r="M9" i="14"/>
  <c r="M10" i="14"/>
  <c r="M26" i="14"/>
  <c r="N26" i="14"/>
  <c r="D8" i="10"/>
  <c r="D10" i="10"/>
  <c r="D20" i="10"/>
  <c r="B5" i="2"/>
  <c r="B7" i="9"/>
  <c r="B6" i="2"/>
  <c r="B8" i="9"/>
  <c r="B7" i="2"/>
  <c r="B9" i="9"/>
  <c r="B8" i="2"/>
  <c r="B10" i="9"/>
  <c r="B9" i="2"/>
  <c r="B11" i="9"/>
  <c r="B27" i="9"/>
  <c r="G5" i="2"/>
  <c r="B29" i="9"/>
  <c r="G6" i="2"/>
  <c r="B30" i="9"/>
  <c r="G7" i="2"/>
  <c r="B31" i="9"/>
  <c r="G8" i="2"/>
  <c r="B32" i="9"/>
  <c r="G9" i="2"/>
  <c r="B33" i="9"/>
  <c r="B26" i="5"/>
  <c r="B49" i="9"/>
  <c r="B18" i="4"/>
  <c r="B50" i="9"/>
  <c r="H18" i="4"/>
  <c r="B51" i="9"/>
  <c r="G18" i="4"/>
  <c r="B53" i="9"/>
  <c r="B54" i="9"/>
  <c r="B56" i="9"/>
  <c r="F20" i="4"/>
  <c r="B57" i="9"/>
  <c r="B58" i="9"/>
  <c r="C52" i="9"/>
  <c r="C57" i="9"/>
  <c r="C7" i="9"/>
  <c r="C8" i="9"/>
  <c r="C9" i="9"/>
  <c r="C10" i="9"/>
  <c r="C11" i="9"/>
  <c r="C27" i="9"/>
  <c r="C29" i="9"/>
  <c r="C30" i="9"/>
  <c r="C31" i="9"/>
  <c r="C32" i="9"/>
  <c r="C33" i="9"/>
  <c r="C26" i="5"/>
  <c r="C49" i="9"/>
  <c r="C51" i="9"/>
  <c r="C53" i="9"/>
  <c r="C54" i="9"/>
  <c r="C56" i="9"/>
  <c r="C58" i="9"/>
  <c r="D52" i="9"/>
  <c r="D57" i="9"/>
  <c r="D7" i="9"/>
  <c r="D8" i="9"/>
  <c r="D9" i="9"/>
  <c r="D10" i="9"/>
  <c r="D11" i="9"/>
  <c r="D27" i="9"/>
  <c r="D29" i="9"/>
  <c r="D30" i="9"/>
  <c r="D31" i="9"/>
  <c r="D32" i="9"/>
  <c r="D33" i="9"/>
  <c r="D26" i="5"/>
  <c r="D49" i="9"/>
  <c r="D51" i="9"/>
  <c r="D53" i="9"/>
  <c r="D54" i="9"/>
  <c r="D56" i="9"/>
  <c r="D58" i="9"/>
  <c r="E52" i="9"/>
  <c r="E57" i="9"/>
  <c r="E7" i="9"/>
  <c r="E8" i="9"/>
  <c r="E9" i="9"/>
  <c r="E10" i="9"/>
  <c r="E11" i="9"/>
  <c r="E27" i="9"/>
  <c r="E29" i="9"/>
  <c r="E30" i="9"/>
  <c r="E31" i="9"/>
  <c r="E32" i="9"/>
  <c r="E33" i="9"/>
  <c r="E26" i="5"/>
  <c r="E49" i="9"/>
  <c r="E51" i="9"/>
  <c r="E53" i="9"/>
  <c r="E54" i="9"/>
  <c r="E56" i="9"/>
  <c r="E58" i="9"/>
  <c r="F52" i="9"/>
  <c r="F57" i="9"/>
  <c r="F7" i="9"/>
  <c r="F8" i="9"/>
  <c r="F9" i="9"/>
  <c r="F10" i="9"/>
  <c r="F11" i="9"/>
  <c r="F27" i="9"/>
  <c r="F29" i="9"/>
  <c r="F30" i="9"/>
  <c r="F31" i="9"/>
  <c r="F32" i="9"/>
  <c r="F33" i="9"/>
  <c r="F26" i="5"/>
  <c r="F49" i="9"/>
  <c r="F51" i="9"/>
  <c r="F53" i="9"/>
  <c r="F54" i="9"/>
  <c r="F56" i="9"/>
  <c r="F58" i="9"/>
  <c r="G52" i="9"/>
  <c r="G57" i="9"/>
  <c r="G7" i="9"/>
  <c r="G8" i="9"/>
  <c r="G9" i="9"/>
  <c r="G10" i="9"/>
  <c r="G11" i="9"/>
  <c r="G27" i="9"/>
  <c r="G29" i="9"/>
  <c r="G30" i="9"/>
  <c r="G31" i="9"/>
  <c r="G32" i="9"/>
  <c r="G33" i="9"/>
  <c r="G26" i="5"/>
  <c r="G49" i="9"/>
  <c r="G51" i="9"/>
  <c r="G53" i="9"/>
  <c r="G54" i="9"/>
  <c r="G56" i="9"/>
  <c r="G58" i="9"/>
  <c r="H52" i="9"/>
  <c r="H57" i="9"/>
  <c r="H7" i="9"/>
  <c r="H8" i="9"/>
  <c r="H9" i="9"/>
  <c r="H10" i="9"/>
  <c r="H11" i="9"/>
  <c r="H27" i="9"/>
  <c r="H29" i="9"/>
  <c r="H30" i="9"/>
  <c r="H31" i="9"/>
  <c r="H32" i="9"/>
  <c r="H33" i="9"/>
  <c r="H26" i="5"/>
  <c r="H49" i="9"/>
  <c r="H51" i="9"/>
  <c r="H53" i="9"/>
  <c r="H54" i="9"/>
  <c r="H56" i="9"/>
  <c r="H58" i="9"/>
  <c r="I52" i="9"/>
  <c r="I57" i="9"/>
  <c r="I7" i="9"/>
  <c r="I8" i="9"/>
  <c r="I9" i="9"/>
  <c r="I10" i="9"/>
  <c r="I11" i="9"/>
  <c r="I27" i="9"/>
  <c r="I29" i="9"/>
  <c r="I30" i="9"/>
  <c r="I31" i="9"/>
  <c r="I32" i="9"/>
  <c r="I33" i="9"/>
  <c r="I26" i="5"/>
  <c r="I49" i="9"/>
  <c r="I51" i="9"/>
  <c r="I53" i="9"/>
  <c r="I54" i="9"/>
  <c r="I56" i="9"/>
  <c r="I58" i="9"/>
  <c r="J52" i="9"/>
  <c r="J57" i="9"/>
  <c r="J7" i="9"/>
  <c r="J8" i="9"/>
  <c r="J9" i="9"/>
  <c r="J10" i="9"/>
  <c r="J11" i="9"/>
  <c r="J27" i="9"/>
  <c r="J29" i="9"/>
  <c r="J30" i="9"/>
  <c r="J31" i="9"/>
  <c r="J32" i="9"/>
  <c r="J33" i="9"/>
  <c r="J26" i="5"/>
  <c r="J49" i="9"/>
  <c r="J51" i="9"/>
  <c r="J53" i="9"/>
  <c r="J54" i="9"/>
  <c r="J56" i="9"/>
  <c r="J58" i="9"/>
  <c r="K52" i="9"/>
  <c r="K57" i="9"/>
  <c r="K7" i="9"/>
  <c r="K8" i="9"/>
  <c r="K9" i="9"/>
  <c r="K10" i="9"/>
  <c r="K11" i="9"/>
  <c r="K27" i="9"/>
  <c r="K29" i="9"/>
  <c r="K30" i="9"/>
  <c r="K31" i="9"/>
  <c r="K32" i="9"/>
  <c r="K33" i="9"/>
  <c r="K26" i="5"/>
  <c r="K49" i="9"/>
  <c r="K51" i="9"/>
  <c r="K53" i="9"/>
  <c r="K54" i="9"/>
  <c r="K56" i="9"/>
  <c r="K58" i="9"/>
  <c r="L52" i="9"/>
  <c r="L57" i="9"/>
  <c r="L7" i="9"/>
  <c r="L8" i="9"/>
  <c r="L9" i="9"/>
  <c r="L10" i="9"/>
  <c r="L11" i="9"/>
  <c r="L27" i="9"/>
  <c r="L29" i="9"/>
  <c r="L30" i="9"/>
  <c r="L31" i="9"/>
  <c r="L32" i="9"/>
  <c r="L33" i="9"/>
  <c r="L26" i="5"/>
  <c r="L49" i="9"/>
  <c r="L51" i="9"/>
  <c r="L53" i="9"/>
  <c r="L54" i="9"/>
  <c r="L56" i="9"/>
  <c r="L58" i="9"/>
  <c r="M52" i="9"/>
  <c r="C16" i="10"/>
  <c r="M26" i="5"/>
  <c r="N26" i="5"/>
  <c r="C13" i="10"/>
  <c r="C18" i="4"/>
  <c r="C14" i="10"/>
  <c r="C15" i="10"/>
  <c r="D16" i="10"/>
  <c r="D24" i="10"/>
  <c r="D26" i="10"/>
  <c r="B11" i="6"/>
  <c r="B12" i="6"/>
  <c r="B13" i="6"/>
  <c r="B14" i="6"/>
  <c r="B15" i="6"/>
  <c r="B16" i="6"/>
  <c r="B17" i="6"/>
  <c r="B18" i="6"/>
  <c r="B19" i="6"/>
  <c r="B20" i="6"/>
  <c r="B21" i="6"/>
  <c r="B22" i="6"/>
  <c r="B23" i="6"/>
  <c r="B24" i="6"/>
  <c r="B25" i="6"/>
  <c r="C11" i="6"/>
  <c r="C12" i="6"/>
  <c r="C13" i="6"/>
  <c r="C14" i="6"/>
  <c r="C15" i="6"/>
  <c r="C16" i="6"/>
  <c r="C17" i="6"/>
  <c r="C18" i="6"/>
  <c r="C19" i="6"/>
  <c r="C20" i="6"/>
  <c r="C21" i="6"/>
  <c r="C22" i="6"/>
  <c r="C23" i="6"/>
  <c r="C24" i="6"/>
  <c r="C25" i="6"/>
  <c r="D11" i="6"/>
  <c r="D12" i="6"/>
  <c r="D13" i="6"/>
  <c r="D14" i="6"/>
  <c r="D15" i="6"/>
  <c r="D16" i="6"/>
  <c r="D17" i="6"/>
  <c r="D18" i="6"/>
  <c r="D19" i="6"/>
  <c r="D20" i="6"/>
  <c r="D21" i="6"/>
  <c r="D22" i="6"/>
  <c r="D23" i="6"/>
  <c r="D24" i="6"/>
  <c r="D25" i="6"/>
  <c r="E11" i="6"/>
  <c r="E12" i="6"/>
  <c r="E13" i="6"/>
  <c r="E14" i="6"/>
  <c r="E15" i="6"/>
  <c r="E16" i="6"/>
  <c r="E17" i="6"/>
  <c r="E18" i="6"/>
  <c r="E19" i="6"/>
  <c r="E20" i="6"/>
  <c r="E21" i="6"/>
  <c r="E22" i="6"/>
  <c r="E23" i="6"/>
  <c r="E24" i="6"/>
  <c r="E25" i="6"/>
  <c r="F11" i="6"/>
  <c r="F12" i="6"/>
  <c r="F13" i="6"/>
  <c r="F14" i="6"/>
  <c r="F15" i="6"/>
  <c r="F16" i="6"/>
  <c r="F17" i="6"/>
  <c r="F18" i="6"/>
  <c r="F19" i="6"/>
  <c r="F20" i="6"/>
  <c r="F21" i="6"/>
  <c r="F22" i="6"/>
  <c r="F23" i="6"/>
  <c r="F24" i="6"/>
  <c r="F25" i="6"/>
  <c r="G11" i="6"/>
  <c r="G12" i="6"/>
  <c r="G13" i="6"/>
  <c r="G14" i="6"/>
  <c r="G15" i="6"/>
  <c r="G16" i="6"/>
  <c r="G17" i="6"/>
  <c r="G18" i="6"/>
  <c r="G19" i="6"/>
  <c r="G20" i="6"/>
  <c r="G21" i="6"/>
  <c r="G22" i="6"/>
  <c r="G23" i="6"/>
  <c r="G24" i="6"/>
  <c r="G25" i="6"/>
  <c r="H11" i="6"/>
  <c r="H12" i="6"/>
  <c r="H13" i="6"/>
  <c r="H14" i="6"/>
  <c r="H15" i="6"/>
  <c r="H16" i="6"/>
  <c r="H17" i="6"/>
  <c r="H18" i="6"/>
  <c r="H19" i="6"/>
  <c r="H20" i="6"/>
  <c r="H21" i="6"/>
  <c r="H22" i="6"/>
  <c r="H23" i="6"/>
  <c r="H24" i="6"/>
  <c r="H25" i="6"/>
  <c r="I11" i="6"/>
  <c r="I12" i="6"/>
  <c r="I13" i="6"/>
  <c r="I14" i="6"/>
  <c r="I15" i="6"/>
  <c r="I16" i="6"/>
  <c r="I17" i="6"/>
  <c r="I18" i="6"/>
  <c r="I19" i="6"/>
  <c r="I20" i="6"/>
  <c r="I21" i="6"/>
  <c r="I22" i="6"/>
  <c r="I23" i="6"/>
  <c r="I24" i="6"/>
  <c r="I25" i="6"/>
  <c r="J11" i="6"/>
  <c r="J12" i="6"/>
  <c r="J13" i="6"/>
  <c r="J14" i="6"/>
  <c r="J15" i="6"/>
  <c r="J16" i="6"/>
  <c r="J17" i="6"/>
  <c r="J18" i="6"/>
  <c r="J19" i="6"/>
  <c r="J20" i="6"/>
  <c r="J21" i="6"/>
  <c r="J22" i="6"/>
  <c r="J23" i="6"/>
  <c r="J24" i="6"/>
  <c r="J25" i="6"/>
  <c r="K11" i="6"/>
  <c r="K12" i="6"/>
  <c r="K13" i="6"/>
  <c r="K14" i="6"/>
  <c r="K15" i="6"/>
  <c r="K16" i="6"/>
  <c r="K17" i="6"/>
  <c r="K18" i="6"/>
  <c r="K19" i="6"/>
  <c r="K20" i="6"/>
  <c r="K21" i="6"/>
  <c r="K22" i="6"/>
  <c r="K23" i="6"/>
  <c r="K24" i="6"/>
  <c r="K25" i="6"/>
  <c r="L11" i="6"/>
  <c r="L12" i="6"/>
  <c r="L13" i="6"/>
  <c r="L14" i="6"/>
  <c r="L15" i="6"/>
  <c r="L16" i="6"/>
  <c r="L17" i="6"/>
  <c r="L18" i="6"/>
  <c r="L19" i="6"/>
  <c r="L20" i="6"/>
  <c r="L21" i="6"/>
  <c r="L22" i="6"/>
  <c r="L23" i="6"/>
  <c r="L24" i="6"/>
  <c r="L25" i="6"/>
  <c r="M11" i="6"/>
  <c r="M12" i="6"/>
  <c r="M13" i="6"/>
  <c r="M14" i="6"/>
  <c r="M15" i="6"/>
  <c r="M16" i="6"/>
  <c r="M17" i="6"/>
  <c r="M18" i="6"/>
  <c r="M19" i="6"/>
  <c r="M20" i="6"/>
  <c r="M21" i="6"/>
  <c r="M22" i="6"/>
  <c r="M23" i="6"/>
  <c r="M24" i="6"/>
  <c r="M25" i="6"/>
  <c r="B11" i="14"/>
  <c r="B12" i="14"/>
  <c r="B13" i="14"/>
  <c r="B14" i="14"/>
  <c r="B15" i="14"/>
  <c r="B16" i="14"/>
  <c r="B17" i="14"/>
  <c r="B18" i="14"/>
  <c r="B19" i="14"/>
  <c r="B20" i="14"/>
  <c r="B21" i="14"/>
  <c r="B22" i="14"/>
  <c r="B23" i="14"/>
  <c r="B24" i="14"/>
  <c r="B25" i="14"/>
  <c r="C11" i="14"/>
  <c r="C12" i="14"/>
  <c r="C13" i="14"/>
  <c r="C14" i="14"/>
  <c r="C15" i="14"/>
  <c r="C16" i="14"/>
  <c r="C17" i="14"/>
  <c r="C18" i="14"/>
  <c r="C19" i="14"/>
  <c r="C20" i="14"/>
  <c r="C21" i="14"/>
  <c r="C22" i="14"/>
  <c r="C23" i="14"/>
  <c r="C24" i="14"/>
  <c r="C25" i="14"/>
  <c r="D11" i="14"/>
  <c r="D12" i="14"/>
  <c r="D13" i="14"/>
  <c r="D14" i="14"/>
  <c r="D15" i="14"/>
  <c r="D16" i="14"/>
  <c r="D17" i="14"/>
  <c r="D18" i="14"/>
  <c r="D19" i="14"/>
  <c r="D20" i="14"/>
  <c r="D21" i="14"/>
  <c r="D22" i="14"/>
  <c r="D23" i="14"/>
  <c r="D24" i="14"/>
  <c r="D25" i="14"/>
  <c r="E11" i="14"/>
  <c r="E12" i="14"/>
  <c r="E13" i="14"/>
  <c r="E14" i="14"/>
  <c r="E15" i="14"/>
  <c r="E16" i="14"/>
  <c r="E17" i="14"/>
  <c r="E18" i="14"/>
  <c r="E19" i="14"/>
  <c r="E20" i="14"/>
  <c r="E21" i="14"/>
  <c r="E22" i="14"/>
  <c r="E23" i="14"/>
  <c r="E24" i="14"/>
  <c r="E25" i="14"/>
  <c r="F11" i="14"/>
  <c r="F12" i="14"/>
  <c r="F13" i="14"/>
  <c r="F14" i="14"/>
  <c r="F15" i="14"/>
  <c r="F16" i="14"/>
  <c r="F17" i="14"/>
  <c r="F18" i="14"/>
  <c r="F19" i="14"/>
  <c r="F20" i="14"/>
  <c r="F21" i="14"/>
  <c r="F22" i="14"/>
  <c r="F23" i="14"/>
  <c r="F24" i="14"/>
  <c r="F25" i="14"/>
  <c r="G11" i="14"/>
  <c r="G12" i="14"/>
  <c r="G13" i="14"/>
  <c r="G14" i="14"/>
  <c r="G15" i="14"/>
  <c r="G16" i="14"/>
  <c r="G17" i="14"/>
  <c r="G18" i="14"/>
  <c r="G19" i="14"/>
  <c r="G20" i="14"/>
  <c r="G21" i="14"/>
  <c r="G22" i="14"/>
  <c r="G23" i="14"/>
  <c r="G24" i="14"/>
  <c r="G25" i="14"/>
  <c r="H11" i="14"/>
  <c r="H12" i="14"/>
  <c r="H13" i="14"/>
  <c r="H14" i="14"/>
  <c r="H15" i="14"/>
  <c r="H16" i="14"/>
  <c r="H17" i="14"/>
  <c r="H18" i="14"/>
  <c r="H19" i="14"/>
  <c r="H20" i="14"/>
  <c r="H21" i="14"/>
  <c r="H22" i="14"/>
  <c r="H23" i="14"/>
  <c r="H24" i="14"/>
  <c r="H25" i="14"/>
  <c r="I11" i="14"/>
  <c r="I12" i="14"/>
  <c r="I13" i="14"/>
  <c r="I14" i="14"/>
  <c r="I15" i="14"/>
  <c r="I16" i="14"/>
  <c r="I17" i="14"/>
  <c r="I18" i="14"/>
  <c r="I19" i="14"/>
  <c r="I20" i="14"/>
  <c r="I21" i="14"/>
  <c r="I22" i="14"/>
  <c r="I23" i="14"/>
  <c r="I24" i="14"/>
  <c r="I25" i="14"/>
  <c r="J11" i="14"/>
  <c r="J12" i="14"/>
  <c r="J13" i="14"/>
  <c r="J14" i="14"/>
  <c r="J15" i="14"/>
  <c r="J16" i="14"/>
  <c r="J17" i="14"/>
  <c r="J18" i="14"/>
  <c r="J19" i="14"/>
  <c r="J20" i="14"/>
  <c r="J21" i="14"/>
  <c r="J22" i="14"/>
  <c r="J23" i="14"/>
  <c r="J24" i="14"/>
  <c r="J25" i="14"/>
  <c r="K11" i="14"/>
  <c r="K12" i="14"/>
  <c r="K13" i="14"/>
  <c r="K14" i="14"/>
  <c r="K15" i="14"/>
  <c r="K16" i="14"/>
  <c r="K17" i="14"/>
  <c r="K18" i="14"/>
  <c r="K19" i="14"/>
  <c r="K20" i="14"/>
  <c r="K21" i="14"/>
  <c r="K22" i="14"/>
  <c r="K23" i="14"/>
  <c r="K24" i="14"/>
  <c r="K25" i="14"/>
  <c r="L11" i="14"/>
  <c r="L12" i="14"/>
  <c r="L13" i="14"/>
  <c r="L14" i="14"/>
  <c r="L15" i="14"/>
  <c r="L16" i="14"/>
  <c r="L17" i="14"/>
  <c r="L18" i="14"/>
  <c r="L19" i="14"/>
  <c r="L20" i="14"/>
  <c r="L21" i="14"/>
  <c r="L22" i="14"/>
  <c r="L23" i="14"/>
  <c r="L24" i="14"/>
  <c r="L25" i="14"/>
  <c r="M11" i="14"/>
  <c r="M12" i="14"/>
  <c r="M13" i="14"/>
  <c r="M14" i="14"/>
  <c r="M15" i="14"/>
  <c r="M16" i="14"/>
  <c r="M17" i="14"/>
  <c r="M18" i="14"/>
  <c r="M19" i="14"/>
  <c r="M20" i="14"/>
  <c r="M21" i="14"/>
  <c r="M22" i="14"/>
  <c r="M23" i="14"/>
  <c r="M24" i="14"/>
  <c r="M25" i="14"/>
  <c r="D18" i="10"/>
  <c r="D22" i="10"/>
  <c r="M7" i="9"/>
  <c r="M8" i="9"/>
  <c r="M9" i="9"/>
  <c r="M10" i="9"/>
  <c r="M11" i="9"/>
  <c r="M29" i="9"/>
  <c r="M30" i="9"/>
  <c r="M31" i="9"/>
  <c r="M32" i="9"/>
  <c r="M33" i="9"/>
  <c r="M49" i="9"/>
  <c r="M51" i="9"/>
  <c r="M53" i="9"/>
  <c r="N29" i="9"/>
  <c r="N30" i="9"/>
  <c r="N31" i="9"/>
  <c r="N32" i="9"/>
  <c r="N33" i="9"/>
  <c r="D8" i="4"/>
  <c r="D9" i="4"/>
  <c r="D10" i="4"/>
  <c r="D11" i="4"/>
  <c r="D12" i="4"/>
  <c r="D13" i="4"/>
  <c r="D14" i="4"/>
  <c r="D15" i="4"/>
  <c r="D16" i="4"/>
  <c r="D17" i="4"/>
  <c r="D7" i="4"/>
  <c r="A42" i="14"/>
  <c r="A47" i="14"/>
  <c r="A48" i="14"/>
  <c r="A49" i="14"/>
  <c r="A50" i="14"/>
  <c r="A51" i="14"/>
  <c r="A52" i="14"/>
  <c r="A53" i="14"/>
  <c r="A54" i="14"/>
  <c r="A55" i="14"/>
  <c r="A56" i="14"/>
  <c r="A57" i="14"/>
  <c r="A58" i="14"/>
  <c r="A59" i="14"/>
  <c r="A60" i="14"/>
  <c r="A61" i="14"/>
  <c r="A62" i="14"/>
  <c r="A63" i="14"/>
  <c r="A64" i="14"/>
  <c r="A65" i="14"/>
  <c r="A46" i="14"/>
  <c r="B47" i="14"/>
  <c r="C47" i="14"/>
  <c r="D47" i="14"/>
  <c r="E47" i="14"/>
  <c r="F47" i="14"/>
  <c r="G47" i="14"/>
  <c r="H47" i="14"/>
  <c r="I47" i="14"/>
  <c r="J47" i="14"/>
  <c r="K47" i="14"/>
  <c r="L47" i="14"/>
  <c r="M47" i="14"/>
  <c r="B48" i="14"/>
  <c r="C48" i="14"/>
  <c r="D48" i="14"/>
  <c r="E48" i="14"/>
  <c r="F48" i="14"/>
  <c r="G48" i="14"/>
  <c r="H48" i="14"/>
  <c r="I48" i="14"/>
  <c r="J48" i="14"/>
  <c r="K48" i="14"/>
  <c r="L48" i="14"/>
  <c r="M48" i="14"/>
  <c r="B49" i="14"/>
  <c r="C49" i="14"/>
  <c r="D49" i="14"/>
  <c r="E49" i="14"/>
  <c r="F49" i="14"/>
  <c r="G49" i="14"/>
  <c r="H49" i="14"/>
  <c r="I49" i="14"/>
  <c r="J49" i="14"/>
  <c r="K49" i="14"/>
  <c r="L49" i="14"/>
  <c r="M49" i="14"/>
  <c r="B50" i="14"/>
  <c r="C50" i="14"/>
  <c r="D50" i="14"/>
  <c r="E50" i="14"/>
  <c r="F50" i="14"/>
  <c r="G50" i="14"/>
  <c r="H50" i="14"/>
  <c r="I50" i="14"/>
  <c r="J50" i="14"/>
  <c r="K50" i="14"/>
  <c r="L50" i="14"/>
  <c r="M50" i="14"/>
  <c r="B51" i="14"/>
  <c r="C51" i="14"/>
  <c r="D51" i="14"/>
  <c r="E51" i="14"/>
  <c r="F51" i="14"/>
  <c r="G51" i="14"/>
  <c r="H51" i="14"/>
  <c r="I51" i="14"/>
  <c r="J51" i="14"/>
  <c r="K51" i="14"/>
  <c r="L51" i="14"/>
  <c r="M51" i="14"/>
  <c r="B52" i="14"/>
  <c r="C52" i="14"/>
  <c r="D52" i="14"/>
  <c r="E52" i="14"/>
  <c r="F52" i="14"/>
  <c r="G52" i="14"/>
  <c r="H52" i="14"/>
  <c r="I52" i="14"/>
  <c r="J52" i="14"/>
  <c r="K52" i="14"/>
  <c r="L52" i="14"/>
  <c r="M52" i="14"/>
  <c r="B53" i="14"/>
  <c r="C53" i="14"/>
  <c r="D53" i="14"/>
  <c r="E53" i="14"/>
  <c r="F53" i="14"/>
  <c r="G53" i="14"/>
  <c r="H53" i="14"/>
  <c r="I53" i="14"/>
  <c r="J53" i="14"/>
  <c r="K53" i="14"/>
  <c r="L53" i="14"/>
  <c r="M53" i="14"/>
  <c r="B54" i="14"/>
  <c r="C54" i="14"/>
  <c r="D54" i="14"/>
  <c r="E54" i="14"/>
  <c r="F54" i="14"/>
  <c r="G54" i="14"/>
  <c r="H54" i="14"/>
  <c r="I54" i="14"/>
  <c r="J54" i="14"/>
  <c r="K54" i="14"/>
  <c r="L54" i="14"/>
  <c r="M54" i="14"/>
  <c r="B55" i="14"/>
  <c r="C55" i="14"/>
  <c r="D55" i="14"/>
  <c r="E55" i="14"/>
  <c r="F55" i="14"/>
  <c r="G55" i="14"/>
  <c r="H55" i="14"/>
  <c r="I55" i="14"/>
  <c r="J55" i="14"/>
  <c r="K55" i="14"/>
  <c r="L55" i="14"/>
  <c r="M55" i="14"/>
  <c r="B56" i="14"/>
  <c r="C56" i="14"/>
  <c r="D56" i="14"/>
  <c r="E56" i="14"/>
  <c r="F56" i="14"/>
  <c r="G56" i="14"/>
  <c r="H56" i="14"/>
  <c r="I56" i="14"/>
  <c r="J56" i="14"/>
  <c r="K56" i="14"/>
  <c r="L56" i="14"/>
  <c r="M56" i="14"/>
  <c r="B57" i="14"/>
  <c r="C57" i="14"/>
  <c r="D57" i="14"/>
  <c r="E57" i="14"/>
  <c r="F57" i="14"/>
  <c r="G57" i="14"/>
  <c r="H57" i="14"/>
  <c r="I57" i="14"/>
  <c r="J57" i="14"/>
  <c r="K57" i="14"/>
  <c r="L57" i="14"/>
  <c r="M57" i="14"/>
  <c r="B58" i="14"/>
  <c r="C58" i="14"/>
  <c r="D58" i="14"/>
  <c r="E58" i="14"/>
  <c r="F58" i="14"/>
  <c r="G58" i="14"/>
  <c r="H58" i="14"/>
  <c r="I58" i="14"/>
  <c r="J58" i="14"/>
  <c r="K58" i="14"/>
  <c r="L58" i="14"/>
  <c r="M58" i="14"/>
  <c r="B59" i="14"/>
  <c r="C59" i="14"/>
  <c r="D59" i="14"/>
  <c r="E59" i="14"/>
  <c r="F59" i="14"/>
  <c r="G59" i="14"/>
  <c r="H59" i="14"/>
  <c r="I59" i="14"/>
  <c r="J59" i="14"/>
  <c r="K59" i="14"/>
  <c r="L59" i="14"/>
  <c r="M59" i="14"/>
  <c r="B60" i="14"/>
  <c r="C60" i="14"/>
  <c r="D60" i="14"/>
  <c r="E60" i="14"/>
  <c r="F60" i="14"/>
  <c r="G60" i="14"/>
  <c r="H60" i="14"/>
  <c r="I60" i="14"/>
  <c r="J60" i="14"/>
  <c r="K60" i="14"/>
  <c r="L60" i="14"/>
  <c r="M60" i="14"/>
  <c r="B61" i="14"/>
  <c r="C61" i="14"/>
  <c r="D61" i="14"/>
  <c r="E61" i="14"/>
  <c r="F61" i="14"/>
  <c r="G61" i="14"/>
  <c r="H61" i="14"/>
  <c r="I61" i="14"/>
  <c r="J61" i="14"/>
  <c r="K61" i="14"/>
  <c r="L61" i="14"/>
  <c r="M61" i="14"/>
  <c r="B62" i="14"/>
  <c r="C62" i="14"/>
  <c r="D62" i="14"/>
  <c r="E62" i="14"/>
  <c r="F62" i="14"/>
  <c r="G62" i="14"/>
  <c r="H62" i="14"/>
  <c r="I62" i="14"/>
  <c r="J62" i="14"/>
  <c r="K62" i="14"/>
  <c r="L62" i="14"/>
  <c r="M62" i="14"/>
  <c r="B63" i="14"/>
  <c r="C63" i="14"/>
  <c r="D63" i="14"/>
  <c r="E63" i="14"/>
  <c r="F63" i="14"/>
  <c r="G63" i="14"/>
  <c r="H63" i="14"/>
  <c r="I63" i="14"/>
  <c r="J63" i="14"/>
  <c r="K63" i="14"/>
  <c r="L63" i="14"/>
  <c r="M63" i="14"/>
  <c r="B64" i="14"/>
  <c r="C64" i="14"/>
  <c r="D64" i="14"/>
  <c r="E64" i="14"/>
  <c r="F64" i="14"/>
  <c r="G64" i="14"/>
  <c r="H64" i="14"/>
  <c r="I64" i="14"/>
  <c r="J64" i="14"/>
  <c r="K64" i="14"/>
  <c r="L64" i="14"/>
  <c r="M64" i="14"/>
  <c r="C46" i="14"/>
  <c r="D46" i="14"/>
  <c r="E46" i="14"/>
  <c r="F46" i="14"/>
  <c r="G46" i="14"/>
  <c r="H46" i="14"/>
  <c r="I46" i="14"/>
  <c r="J46" i="14"/>
  <c r="K46" i="14"/>
  <c r="L46" i="14"/>
  <c r="M46" i="14"/>
  <c r="B46" i="14"/>
  <c r="C45" i="14"/>
  <c r="D45" i="14"/>
  <c r="E45" i="14"/>
  <c r="F45" i="14"/>
  <c r="G45" i="14"/>
  <c r="H45" i="14"/>
  <c r="I45" i="14"/>
  <c r="J45" i="14"/>
  <c r="K45" i="14"/>
  <c r="L45" i="14"/>
  <c r="M45" i="14"/>
  <c r="B45" i="14"/>
  <c r="C44" i="14"/>
  <c r="D44" i="14"/>
  <c r="E44" i="14"/>
  <c r="F44" i="14"/>
  <c r="G44" i="14"/>
  <c r="H44" i="14"/>
  <c r="I44" i="14"/>
  <c r="J44" i="14"/>
  <c r="K44" i="14"/>
  <c r="L44" i="14"/>
  <c r="M44" i="14"/>
  <c r="B44" i="14"/>
  <c r="B65" i="14"/>
  <c r="B66" i="14"/>
  <c r="C65" i="14"/>
  <c r="C66" i="14"/>
  <c r="D65" i="14"/>
  <c r="D66" i="14"/>
  <c r="E65" i="14"/>
  <c r="E66" i="14"/>
  <c r="F65" i="14"/>
  <c r="F66" i="14"/>
  <c r="G65" i="14"/>
  <c r="G66" i="14"/>
  <c r="H65" i="14"/>
  <c r="H66" i="14"/>
  <c r="I65" i="14"/>
  <c r="I66" i="14"/>
  <c r="J65" i="14"/>
  <c r="J66" i="14"/>
  <c r="K65" i="14"/>
  <c r="K66" i="14"/>
  <c r="L65" i="14"/>
  <c r="L66" i="14"/>
  <c r="M65" i="14"/>
  <c r="M66" i="14"/>
  <c r="N66" i="14"/>
  <c r="N65" i="14"/>
  <c r="N64" i="14"/>
  <c r="N63" i="14"/>
  <c r="N62" i="14"/>
  <c r="N61" i="14"/>
  <c r="N60" i="14"/>
  <c r="N59" i="14"/>
  <c r="N58" i="14"/>
  <c r="N57" i="14"/>
  <c r="N56" i="14"/>
  <c r="N55" i="14"/>
  <c r="N54" i="14"/>
  <c r="N53" i="14"/>
  <c r="N52" i="14"/>
  <c r="N51" i="14"/>
  <c r="N50" i="14"/>
  <c r="N49" i="14"/>
  <c r="N48" i="14"/>
  <c r="N47" i="14"/>
  <c r="N46" i="14"/>
  <c r="G10" i="2"/>
  <c r="B34" i="9"/>
  <c r="G11" i="2"/>
  <c r="B35" i="9"/>
  <c r="G12" i="2"/>
  <c r="B36" i="9"/>
  <c r="J12" i="2"/>
  <c r="G13" i="2"/>
  <c r="D37" i="9"/>
  <c r="G14" i="2"/>
  <c r="B38" i="9"/>
  <c r="J14" i="2"/>
  <c r="G15" i="2"/>
  <c r="D39" i="9"/>
  <c r="G16" i="2"/>
  <c r="B40" i="9"/>
  <c r="J16" i="2"/>
  <c r="G17" i="2"/>
  <c r="D41" i="9"/>
  <c r="G18" i="2"/>
  <c r="B42" i="9"/>
  <c r="J18" i="2"/>
  <c r="G19" i="2"/>
  <c r="D43" i="9"/>
  <c r="G20" i="2"/>
  <c r="B44" i="9"/>
  <c r="G21" i="2"/>
  <c r="D45" i="9"/>
  <c r="G22" i="2"/>
  <c r="C46" i="9"/>
  <c r="G23" i="2"/>
  <c r="B47" i="9"/>
  <c r="G24" i="2"/>
  <c r="C48" i="9"/>
  <c r="E6" i="2"/>
  <c r="B10" i="2"/>
  <c r="D12" i="9"/>
  <c r="B11" i="2"/>
  <c r="B13" i="9"/>
  <c r="B12" i="2"/>
  <c r="D14" i="9"/>
  <c r="B13" i="2"/>
  <c r="B15" i="9"/>
  <c r="B14" i="2"/>
  <c r="E16" i="9"/>
  <c r="B15" i="2"/>
  <c r="B17" i="9"/>
  <c r="B16" i="2"/>
  <c r="E18" i="9"/>
  <c r="B17" i="2"/>
  <c r="B19" i="9"/>
  <c r="B18" i="2"/>
  <c r="E20" i="9"/>
  <c r="B19" i="2"/>
  <c r="C21" i="9"/>
  <c r="B20" i="2"/>
  <c r="B22" i="9"/>
  <c r="B21" i="2"/>
  <c r="C23" i="9"/>
  <c r="B22" i="2"/>
  <c r="B24" i="9"/>
  <c r="B23" i="2"/>
  <c r="D25" i="9"/>
  <c r="B24" i="2"/>
  <c r="B26" i="9"/>
  <c r="N25" i="14"/>
  <c r="A25" i="14"/>
  <c r="N24" i="14"/>
  <c r="A24" i="14"/>
  <c r="N23" i="14"/>
  <c r="A23" i="14"/>
  <c r="N22" i="14"/>
  <c r="A22" i="14"/>
  <c r="N21" i="14"/>
  <c r="A21" i="14"/>
  <c r="N20" i="14"/>
  <c r="A20" i="14"/>
  <c r="N19" i="14"/>
  <c r="A19" i="14"/>
  <c r="N18" i="14"/>
  <c r="A18" i="14"/>
  <c r="N17" i="14"/>
  <c r="A17" i="14"/>
  <c r="N16" i="14"/>
  <c r="A16" i="14"/>
  <c r="N15" i="14"/>
  <c r="A15" i="14"/>
  <c r="N14" i="14"/>
  <c r="A14" i="14"/>
  <c r="N13" i="14"/>
  <c r="A13" i="14"/>
  <c r="N12" i="14"/>
  <c r="A12" i="14"/>
  <c r="N11" i="14"/>
  <c r="A11" i="14"/>
  <c r="N10" i="14"/>
  <c r="A10" i="14"/>
  <c r="N9" i="14"/>
  <c r="A9" i="14"/>
  <c r="N8" i="14"/>
  <c r="A8" i="14"/>
  <c r="N7" i="14"/>
  <c r="A7" i="14"/>
  <c r="N6" i="14"/>
  <c r="A6" i="14"/>
  <c r="M5" i="14"/>
  <c r="L5" i="14"/>
  <c r="K5" i="14"/>
  <c r="J5" i="14"/>
  <c r="I5" i="14"/>
  <c r="H5" i="14"/>
  <c r="G5" i="14"/>
  <c r="F5" i="14"/>
  <c r="E5" i="14"/>
  <c r="D5" i="14"/>
  <c r="C5" i="14"/>
  <c r="B5" i="14"/>
  <c r="M4" i="14"/>
  <c r="L4" i="14"/>
  <c r="K4" i="14"/>
  <c r="J4" i="14"/>
  <c r="I4" i="14"/>
  <c r="H4" i="14"/>
  <c r="G4" i="14"/>
  <c r="F4" i="14"/>
  <c r="E4" i="14"/>
  <c r="D4" i="14"/>
  <c r="C4" i="14"/>
  <c r="B4" i="14"/>
  <c r="A2" i="14"/>
  <c r="A2" i="10"/>
  <c r="B20" i="4"/>
  <c r="A7" i="3"/>
  <c r="A30" i="9"/>
  <c r="A8" i="3"/>
  <c r="A31" i="9"/>
  <c r="A9" i="3"/>
  <c r="A32" i="9"/>
  <c r="A10" i="3"/>
  <c r="A33" i="9"/>
  <c r="A11" i="3"/>
  <c r="A34" i="9"/>
  <c r="A12" i="3"/>
  <c r="A35" i="9"/>
  <c r="A13" i="3"/>
  <c r="A36" i="9"/>
  <c r="A14" i="3"/>
  <c r="A37" i="9"/>
  <c r="A15" i="3"/>
  <c r="A38" i="9"/>
  <c r="A16" i="3"/>
  <c r="A39" i="9"/>
  <c r="A17" i="3"/>
  <c r="A40" i="9"/>
  <c r="A18" i="3"/>
  <c r="A41" i="9"/>
  <c r="A19" i="3"/>
  <c r="A42" i="9"/>
  <c r="A20" i="3"/>
  <c r="A43" i="9"/>
  <c r="A21" i="3"/>
  <c r="A44" i="9"/>
  <c r="A22" i="3"/>
  <c r="A45" i="9"/>
  <c r="A23" i="3"/>
  <c r="A46" i="9"/>
  <c r="A24" i="3"/>
  <c r="A47" i="9"/>
  <c r="A25" i="3"/>
  <c r="A6" i="3"/>
  <c r="A29" i="9"/>
  <c r="A8" i="9"/>
  <c r="A9" i="9"/>
  <c r="A10" i="9"/>
  <c r="A11" i="9"/>
  <c r="A12" i="9"/>
  <c r="A13" i="9"/>
  <c r="A14" i="9"/>
  <c r="A15" i="9"/>
  <c r="A16" i="9"/>
  <c r="A17" i="9"/>
  <c r="A18" i="9"/>
  <c r="A19" i="9"/>
  <c r="A20" i="9"/>
  <c r="A21" i="9"/>
  <c r="A22" i="9"/>
  <c r="A23" i="9"/>
  <c r="A24" i="9"/>
  <c r="A25" i="9"/>
  <c r="A26" i="9"/>
  <c r="A7" i="9"/>
  <c r="M5" i="9"/>
  <c r="L5" i="9"/>
  <c r="K5" i="9"/>
  <c r="J5" i="9"/>
  <c r="I5" i="9"/>
  <c r="H5" i="9"/>
  <c r="G5" i="9"/>
  <c r="F5" i="9"/>
  <c r="E5" i="9"/>
  <c r="D5" i="9"/>
  <c r="C5" i="9"/>
  <c r="B5" i="9"/>
  <c r="M4" i="9"/>
  <c r="L4" i="9"/>
  <c r="K4" i="9"/>
  <c r="J4" i="9"/>
  <c r="I4" i="9"/>
  <c r="H4" i="9"/>
  <c r="G4" i="9"/>
  <c r="F4" i="9"/>
  <c r="E4" i="9"/>
  <c r="D4" i="9"/>
  <c r="C4" i="9"/>
  <c r="B4" i="9"/>
  <c r="A2" i="9"/>
  <c r="G20" i="4"/>
  <c r="A2" i="4"/>
  <c r="A2" i="6"/>
  <c r="B4" i="6"/>
  <c r="C4" i="6"/>
  <c r="D4" i="6"/>
  <c r="E4" i="6"/>
  <c r="F4" i="6"/>
  <c r="G4" i="6"/>
  <c r="H4" i="6"/>
  <c r="I4" i="6"/>
  <c r="J4" i="6"/>
  <c r="K4" i="6"/>
  <c r="L4" i="6"/>
  <c r="M4" i="6"/>
  <c r="B5" i="6"/>
  <c r="C5" i="6"/>
  <c r="D5" i="6"/>
  <c r="E5" i="6"/>
  <c r="F5" i="6"/>
  <c r="G5" i="6"/>
  <c r="H5" i="6"/>
  <c r="I5" i="6"/>
  <c r="J5" i="6"/>
  <c r="K5" i="6"/>
  <c r="L5" i="6"/>
  <c r="M5" i="6"/>
  <c r="A6" i="6"/>
  <c r="N6" i="6"/>
  <c r="A7" i="6"/>
  <c r="N7" i="6"/>
  <c r="A8" i="6"/>
  <c r="N8" i="6"/>
  <c r="A9" i="6"/>
  <c r="N9" i="6"/>
  <c r="A10" i="6"/>
  <c r="N10" i="6"/>
  <c r="A11" i="6"/>
  <c r="N11" i="6"/>
  <c r="A12" i="6"/>
  <c r="N12" i="6"/>
  <c r="A13" i="6"/>
  <c r="N13" i="6"/>
  <c r="A14" i="6"/>
  <c r="N14" i="6"/>
  <c r="A15" i="6"/>
  <c r="N15" i="6"/>
  <c r="A16" i="6"/>
  <c r="N16" i="6"/>
  <c r="A17" i="6"/>
  <c r="N17" i="6"/>
  <c r="A18" i="6"/>
  <c r="N18" i="6"/>
  <c r="A19" i="6"/>
  <c r="N19" i="6"/>
  <c r="A20" i="6"/>
  <c r="N20" i="6"/>
  <c r="A21" i="6"/>
  <c r="N21" i="6"/>
  <c r="A22" i="6"/>
  <c r="N22" i="6"/>
  <c r="A23" i="6"/>
  <c r="N23" i="6"/>
  <c r="A24" i="6"/>
  <c r="N24" i="6"/>
  <c r="A25" i="6"/>
  <c r="N25" i="6"/>
  <c r="A2" i="2"/>
  <c r="A5" i="2"/>
  <c r="F5" i="2"/>
  <c r="A6" i="2"/>
  <c r="F6" i="2"/>
  <c r="A7" i="2"/>
  <c r="F7" i="2"/>
  <c r="A8" i="2"/>
  <c r="F8" i="2"/>
  <c r="A9" i="2"/>
  <c r="F9" i="2"/>
  <c r="A10" i="2"/>
  <c r="F10" i="2"/>
  <c r="A11" i="2"/>
  <c r="F11" i="2"/>
  <c r="A12" i="2"/>
  <c r="F12" i="2"/>
  <c r="A13" i="2"/>
  <c r="F13" i="2"/>
  <c r="A14" i="2"/>
  <c r="F14" i="2"/>
  <c r="A15" i="2"/>
  <c r="F15" i="2"/>
  <c r="A16" i="2"/>
  <c r="F16" i="2"/>
  <c r="A17" i="2"/>
  <c r="F17" i="2"/>
  <c r="A18" i="2"/>
  <c r="F18" i="2"/>
  <c r="A19" i="2"/>
  <c r="F19" i="2"/>
  <c r="A20" i="2"/>
  <c r="F20" i="2"/>
  <c r="A21" i="2"/>
  <c r="F21" i="2"/>
  <c r="A22" i="2"/>
  <c r="F22" i="2"/>
  <c r="A23" i="2"/>
  <c r="F23" i="2"/>
  <c r="A24" i="2"/>
  <c r="F24" i="2"/>
  <c r="E25" i="2"/>
  <c r="A2" i="5"/>
  <c r="B4" i="5"/>
  <c r="C4" i="5"/>
  <c r="D4" i="5"/>
  <c r="E4" i="5"/>
  <c r="F4" i="5"/>
  <c r="G4" i="5"/>
  <c r="H4" i="5"/>
  <c r="I4" i="5"/>
  <c r="J4" i="5"/>
  <c r="K4" i="5"/>
  <c r="L4" i="5"/>
  <c r="M4" i="5"/>
  <c r="B5" i="5"/>
  <c r="C5" i="5"/>
  <c r="D5" i="5"/>
  <c r="E5" i="5"/>
  <c r="F5" i="5"/>
  <c r="G5" i="5"/>
  <c r="H5" i="5"/>
  <c r="I5" i="5"/>
  <c r="J5" i="5"/>
  <c r="K5" i="5"/>
  <c r="L5" i="5"/>
  <c r="M5" i="5"/>
  <c r="N6" i="5"/>
  <c r="N7" i="5"/>
  <c r="N8" i="5"/>
  <c r="N9" i="5"/>
  <c r="N10" i="5"/>
  <c r="N11" i="5"/>
  <c r="N12" i="5"/>
  <c r="N13" i="5"/>
  <c r="N14" i="5"/>
  <c r="N15" i="5"/>
  <c r="N16" i="5"/>
  <c r="N17" i="5"/>
  <c r="N18" i="5"/>
  <c r="N19" i="5"/>
  <c r="N20" i="5"/>
  <c r="N21" i="5"/>
  <c r="N22" i="5"/>
  <c r="N23" i="5"/>
  <c r="N24" i="5"/>
  <c r="N25" i="5"/>
  <c r="A2" i="3"/>
  <c r="E24" i="2"/>
  <c r="E22" i="2"/>
  <c r="E20" i="2"/>
  <c r="E18" i="2"/>
  <c r="E16" i="2"/>
  <c r="E14" i="2"/>
  <c r="E12" i="2"/>
  <c r="E10" i="2"/>
  <c r="E8" i="2"/>
  <c r="J22" i="2"/>
  <c r="J9" i="2"/>
  <c r="J7" i="2"/>
  <c r="E5" i="2"/>
  <c r="E23" i="2"/>
  <c r="E21" i="2"/>
  <c r="E19" i="2"/>
  <c r="E17" i="2"/>
  <c r="E15" i="2"/>
  <c r="E13" i="2"/>
  <c r="E11" i="2"/>
  <c r="E9" i="2"/>
  <c r="E7" i="2"/>
  <c r="J5" i="2"/>
  <c r="J23" i="2"/>
  <c r="J21" i="2"/>
  <c r="J19" i="2"/>
  <c r="J17" i="2"/>
  <c r="J15" i="2"/>
  <c r="J13" i="2"/>
  <c r="J11" i="2"/>
  <c r="J8" i="2"/>
  <c r="J6" i="2"/>
  <c r="J20" i="2"/>
  <c r="J10" i="2"/>
  <c r="M47" i="9"/>
  <c r="M45" i="9"/>
  <c r="M43" i="9"/>
  <c r="M41" i="9"/>
  <c r="M39" i="9"/>
  <c r="M37" i="9"/>
  <c r="M35" i="9"/>
  <c r="M34" i="9"/>
  <c r="M25" i="9"/>
  <c r="M23" i="9"/>
  <c r="M21" i="9"/>
  <c r="M19" i="9"/>
  <c r="M17" i="9"/>
  <c r="M15" i="9"/>
  <c r="L48" i="9"/>
  <c r="L46" i="9"/>
  <c r="L44" i="9"/>
  <c r="L42" i="9"/>
  <c r="L40" i="9"/>
  <c r="L38" i="9"/>
  <c r="L36" i="9"/>
  <c r="L26" i="9"/>
  <c r="L24" i="9"/>
  <c r="L22" i="9"/>
  <c r="L20" i="9"/>
  <c r="L18" i="9"/>
  <c r="L16" i="9"/>
  <c r="K47" i="9"/>
  <c r="K45" i="9"/>
  <c r="K43" i="9"/>
  <c r="K41" i="9"/>
  <c r="K39" i="9"/>
  <c r="K37" i="9"/>
  <c r="K35" i="9"/>
  <c r="K34" i="9"/>
  <c r="K25" i="9"/>
  <c r="K23" i="9"/>
  <c r="K21" i="9"/>
  <c r="K19" i="9"/>
  <c r="K17" i="9"/>
  <c r="K15" i="9"/>
  <c r="K14" i="9"/>
  <c r="K13" i="9"/>
  <c r="K12" i="9"/>
  <c r="J47" i="9"/>
  <c r="J45" i="9"/>
  <c r="J43" i="9"/>
  <c r="J41" i="9"/>
  <c r="J40" i="9"/>
  <c r="J38" i="9"/>
  <c r="J37" i="9"/>
  <c r="J36" i="9"/>
  <c r="J35" i="9"/>
  <c r="J34" i="9"/>
  <c r="J17" i="9"/>
  <c r="J15" i="9"/>
  <c r="J14" i="9"/>
  <c r="J13" i="9"/>
  <c r="J12" i="9"/>
  <c r="I48" i="9"/>
  <c r="I46" i="9"/>
  <c r="I44" i="9"/>
  <c r="I42" i="9"/>
  <c r="I40" i="9"/>
  <c r="I38" i="9"/>
  <c r="I36" i="9"/>
  <c r="I26" i="9"/>
  <c r="I24" i="9"/>
  <c r="I22" i="9"/>
  <c r="I20" i="9"/>
  <c r="I18" i="9"/>
  <c r="I16" i="9"/>
  <c r="H47" i="9"/>
  <c r="H45" i="9"/>
  <c r="H43" i="9"/>
  <c r="H41" i="9"/>
  <c r="H39" i="9"/>
  <c r="H37" i="9"/>
  <c r="H35" i="9"/>
  <c r="H34" i="9"/>
  <c r="H26" i="9"/>
  <c r="H24" i="9"/>
  <c r="H22" i="9"/>
  <c r="H20" i="9"/>
  <c r="H18" i="9"/>
  <c r="H16" i="9"/>
  <c r="G47" i="9"/>
  <c r="G45" i="9"/>
  <c r="G43" i="9"/>
  <c r="G41" i="9"/>
  <c r="G39" i="9"/>
  <c r="G37" i="9"/>
  <c r="G35" i="9"/>
  <c r="G34" i="9"/>
  <c r="G25" i="9"/>
  <c r="G23" i="9"/>
  <c r="G21" i="9"/>
  <c r="G19" i="9"/>
  <c r="G17" i="9"/>
  <c r="G15" i="9"/>
  <c r="G14" i="9"/>
  <c r="G13" i="9"/>
  <c r="G12" i="9"/>
  <c r="F48" i="9"/>
  <c r="F46" i="9"/>
  <c r="F44" i="9"/>
  <c r="F41" i="9"/>
  <c r="F39" i="9"/>
  <c r="F37" i="9"/>
  <c r="F35" i="9"/>
  <c r="F25" i="9"/>
  <c r="F23" i="9"/>
  <c r="F21" i="9"/>
  <c r="F19" i="9"/>
  <c r="F17" i="9"/>
  <c r="F15" i="9"/>
  <c r="E47" i="9"/>
  <c r="E45" i="9"/>
  <c r="E43" i="9"/>
  <c r="E41" i="9"/>
  <c r="E39" i="9"/>
  <c r="E37" i="9"/>
  <c r="E35" i="9"/>
  <c r="E34" i="9"/>
  <c r="E25" i="9"/>
  <c r="E23" i="9"/>
  <c r="E21" i="9"/>
  <c r="E19" i="9"/>
  <c r="E17" i="9"/>
  <c r="E15" i="9"/>
  <c r="E14" i="9"/>
  <c r="E13" i="9"/>
  <c r="E12" i="9"/>
  <c r="D48" i="9"/>
  <c r="D46" i="9"/>
  <c r="D44" i="9"/>
  <c r="D42" i="9"/>
  <c r="D40" i="9"/>
  <c r="D38" i="9"/>
  <c r="D36" i="9"/>
  <c r="D26" i="9"/>
  <c r="D24" i="9"/>
  <c r="D22" i="9"/>
  <c r="D20" i="9"/>
  <c r="D18" i="9"/>
  <c r="D16" i="9"/>
  <c r="C47" i="9"/>
  <c r="D47" i="9"/>
  <c r="F47" i="9"/>
  <c r="I47" i="9"/>
  <c r="L47" i="9"/>
  <c r="N47" i="9"/>
  <c r="C45" i="9"/>
  <c r="C43" i="9"/>
  <c r="C41" i="9"/>
  <c r="C39" i="9"/>
  <c r="C37" i="9"/>
  <c r="C35" i="9"/>
  <c r="D35" i="9"/>
  <c r="I35" i="9"/>
  <c r="L35" i="9"/>
  <c r="N35" i="9"/>
  <c r="C34" i="9"/>
  <c r="C25" i="9"/>
  <c r="C22" i="9"/>
  <c r="E22" i="9"/>
  <c r="F22" i="9"/>
  <c r="G22" i="9"/>
  <c r="J22" i="9"/>
  <c r="K22" i="9"/>
  <c r="M22" i="9"/>
  <c r="N22" i="9"/>
  <c r="C20" i="9"/>
  <c r="C18" i="9"/>
  <c r="C16" i="9"/>
  <c r="C14" i="9"/>
  <c r="C13" i="9"/>
  <c r="D13" i="9"/>
  <c r="F13" i="9"/>
  <c r="H13" i="9"/>
  <c r="I13" i="9"/>
  <c r="L13" i="9"/>
  <c r="M13" i="9"/>
  <c r="N13" i="9"/>
  <c r="C12" i="9"/>
  <c r="B48" i="9"/>
  <c r="B46" i="9"/>
  <c r="B45" i="9"/>
  <c r="B43" i="9"/>
  <c r="B41" i="9"/>
  <c r="B39" i="9"/>
  <c r="B37" i="9"/>
  <c r="B25" i="9"/>
  <c r="B23" i="9"/>
  <c r="B21" i="9"/>
  <c r="B20" i="9"/>
  <c r="B18" i="9"/>
  <c r="B16" i="9"/>
  <c r="B14" i="9"/>
  <c r="B12" i="9"/>
  <c r="J24" i="2"/>
  <c r="M48" i="9"/>
  <c r="M46" i="9"/>
  <c r="M44" i="9"/>
  <c r="M42" i="9"/>
  <c r="M40" i="9"/>
  <c r="M38" i="9"/>
  <c r="M36" i="9"/>
  <c r="M26" i="9"/>
  <c r="M24" i="9"/>
  <c r="M20" i="9"/>
  <c r="M18" i="9"/>
  <c r="M16" i="9"/>
  <c r="M14" i="9"/>
  <c r="M12" i="9"/>
  <c r="M27" i="9"/>
  <c r="L45" i="9"/>
  <c r="L43" i="9"/>
  <c r="L41" i="9"/>
  <c r="L39" i="9"/>
  <c r="L37" i="9"/>
  <c r="L34" i="9"/>
  <c r="L25" i="9"/>
  <c r="L23" i="9"/>
  <c r="L21" i="9"/>
  <c r="L19" i="9"/>
  <c r="L17" i="9"/>
  <c r="L15" i="9"/>
  <c r="L14" i="9"/>
  <c r="L12" i="9"/>
  <c r="K48" i="9"/>
  <c r="K46" i="9"/>
  <c r="K44" i="9"/>
  <c r="K42" i="9"/>
  <c r="K40" i="9"/>
  <c r="K38" i="9"/>
  <c r="K36" i="9"/>
  <c r="K26" i="9"/>
  <c r="K24" i="9"/>
  <c r="K20" i="9"/>
  <c r="K18" i="9"/>
  <c r="K16" i="9"/>
  <c r="J48" i="9"/>
  <c r="J46" i="9"/>
  <c r="J44" i="9"/>
  <c r="J42" i="9"/>
  <c r="J39" i="9"/>
  <c r="J26" i="9"/>
  <c r="J25" i="9"/>
  <c r="J24" i="9"/>
  <c r="J23" i="9"/>
  <c r="J21" i="9"/>
  <c r="J20" i="9"/>
  <c r="J19" i="9"/>
  <c r="J18" i="9"/>
  <c r="J16" i="9"/>
  <c r="I45" i="9"/>
  <c r="I43" i="9"/>
  <c r="I41" i="9"/>
  <c r="I39" i="9"/>
  <c r="I37" i="9"/>
  <c r="I34" i="9"/>
  <c r="I25" i="9"/>
  <c r="I23" i="9"/>
  <c r="I21" i="9"/>
  <c r="I19" i="9"/>
  <c r="I17" i="9"/>
  <c r="I15" i="9"/>
  <c r="I14" i="9"/>
  <c r="I12" i="9"/>
  <c r="H48" i="9"/>
  <c r="H46" i="9"/>
  <c r="H44" i="9"/>
  <c r="H42" i="9"/>
  <c r="H40" i="9"/>
  <c r="H38" i="9"/>
  <c r="H36" i="9"/>
  <c r="H25" i="9"/>
  <c r="H23" i="9"/>
  <c r="H21" i="9"/>
  <c r="H19" i="9"/>
  <c r="H17" i="9"/>
  <c r="H15" i="9"/>
  <c r="H14" i="9"/>
  <c r="H12" i="9"/>
  <c r="G48" i="9"/>
  <c r="G46" i="9"/>
  <c r="G44" i="9"/>
  <c r="G42" i="9"/>
  <c r="G40" i="9"/>
  <c r="G38" i="9"/>
  <c r="G36" i="9"/>
  <c r="G26" i="9"/>
  <c r="G24" i="9"/>
  <c r="G20" i="9"/>
  <c r="G18" i="9"/>
  <c r="G16" i="9"/>
  <c r="F45" i="9"/>
  <c r="F43" i="9"/>
  <c r="F42" i="9"/>
  <c r="F40" i="9"/>
  <c r="F38" i="9"/>
  <c r="F36" i="9"/>
  <c r="F34" i="9"/>
  <c r="F26" i="9"/>
  <c r="F24" i="9"/>
  <c r="F20" i="9"/>
  <c r="F18" i="9"/>
  <c r="F16" i="9"/>
  <c r="F14" i="9"/>
  <c r="F12" i="9"/>
  <c r="E48" i="9"/>
  <c r="E46" i="9"/>
  <c r="E44" i="9"/>
  <c r="E42" i="9"/>
  <c r="E40" i="9"/>
  <c r="E38" i="9"/>
  <c r="E36" i="9"/>
  <c r="E26" i="9"/>
  <c r="E24" i="9"/>
  <c r="D34" i="9"/>
  <c r="D23" i="9"/>
  <c r="D21" i="9"/>
  <c r="D19" i="9"/>
  <c r="D17" i="9"/>
  <c r="D15" i="9"/>
  <c r="C44" i="9"/>
  <c r="N44" i="9"/>
  <c r="C42" i="9"/>
  <c r="N42" i="9"/>
  <c r="C40" i="9"/>
  <c r="N40" i="9"/>
  <c r="C38" i="9"/>
  <c r="N38" i="9"/>
  <c r="C36" i="9"/>
  <c r="N36" i="9"/>
  <c r="C26" i="9"/>
  <c r="N26" i="9"/>
  <c r="C24" i="9"/>
  <c r="N24" i="9"/>
  <c r="C19" i="9"/>
  <c r="N19" i="9"/>
  <c r="C17" i="9"/>
  <c r="N17" i="9"/>
  <c r="C15" i="9"/>
  <c r="N15" i="9"/>
  <c r="N14" i="9"/>
  <c r="N18" i="9"/>
  <c r="N20" i="9"/>
  <c r="N23" i="9"/>
  <c r="N37" i="9"/>
  <c r="N41" i="9"/>
  <c r="N45" i="9"/>
  <c r="N12" i="9"/>
  <c r="N16" i="9"/>
  <c r="N21" i="9"/>
  <c r="N25" i="9"/>
  <c r="N39" i="9"/>
  <c r="N43" i="9"/>
  <c r="N46" i="9"/>
  <c r="N48" i="9"/>
  <c r="N34" i="9"/>
  <c r="N27" i="9"/>
  <c r="M57" i="9"/>
  <c r="M54" i="9"/>
  <c r="M56" i="9"/>
  <c r="M58" i="9"/>
</calcChain>
</file>

<file path=xl/sharedStrings.xml><?xml version="1.0" encoding="utf-8"?>
<sst xmlns="http://schemas.openxmlformats.org/spreadsheetml/2006/main" count="146" uniqueCount="110">
  <si>
    <t>Business Name</t>
  </si>
  <si>
    <t>Product Details</t>
  </si>
  <si>
    <t>Unit Price</t>
  </si>
  <si>
    <t>Unit Direct Cost</t>
  </si>
  <si>
    <t>Credit Terms</t>
  </si>
  <si>
    <t>Sales</t>
  </si>
  <si>
    <t>Immediate</t>
  </si>
  <si>
    <t>1 month</t>
  </si>
  <si>
    <t>2 months</t>
  </si>
  <si>
    <t>Year</t>
  </si>
  <si>
    <t>Month</t>
  </si>
  <si>
    <t>Total Indirect Cost</t>
  </si>
  <si>
    <t>Premises</t>
  </si>
  <si>
    <t>Interest</t>
  </si>
  <si>
    <t>Totals</t>
  </si>
  <si>
    <t>Fixed Assets</t>
  </si>
  <si>
    <t>Value</t>
  </si>
  <si>
    <t>Annual Depreciation</t>
  </si>
  <si>
    <t>Category</t>
  </si>
  <si>
    <t>Machinery</t>
  </si>
  <si>
    <t>Office Equipment</t>
  </si>
  <si>
    <t>Fixtures and Fittings</t>
  </si>
  <si>
    <t>Vehicles</t>
  </si>
  <si>
    <t>Finance</t>
  </si>
  <si>
    <t>Product Name</t>
  </si>
  <si>
    <t>Sources of Finance</t>
  </si>
  <si>
    <t>Owners Funds</t>
  </si>
  <si>
    <t>Bank</t>
  </si>
  <si>
    <t>Amount</t>
  </si>
  <si>
    <t>Total Finance</t>
  </si>
  <si>
    <t>Depreciation</t>
  </si>
  <si>
    <t>Cash Flow Forecast</t>
  </si>
  <si>
    <t>Cash Inflow</t>
  </si>
  <si>
    <t>Cash Outflow</t>
  </si>
  <si>
    <t>Cash Flow</t>
  </si>
  <si>
    <t>Opening Balance</t>
  </si>
  <si>
    <t>Closing Balance</t>
  </si>
  <si>
    <t>Indirect Expenses</t>
  </si>
  <si>
    <t>Loan Repayment</t>
  </si>
  <si>
    <t>Annual Repayment of Principal</t>
  </si>
  <si>
    <t>Purchase Fixed Assets</t>
  </si>
  <si>
    <t>Total Indirect Expenses</t>
  </si>
  <si>
    <t>Annual Interest on Principal</t>
  </si>
  <si>
    <t>Bank Charges</t>
  </si>
  <si>
    <t>Overdraft</t>
  </si>
  <si>
    <t>Monthly Interest Charge</t>
  </si>
  <si>
    <t>Unauthorised Overdraft</t>
  </si>
  <si>
    <t>Agreed Overdraft Limit</t>
  </si>
  <si>
    <t>Sales Revenue</t>
  </si>
  <si>
    <t>Cost of Sales</t>
  </si>
  <si>
    <t>Gross Profit</t>
  </si>
  <si>
    <t>Net Profit</t>
  </si>
  <si>
    <t>£</t>
  </si>
  <si>
    <t>Gross Margin</t>
  </si>
  <si>
    <t>Net Margin</t>
  </si>
  <si>
    <t>Sales Costs</t>
  </si>
  <si>
    <t>Total Sales Costs</t>
  </si>
  <si>
    <t>Cost of Fixed Assets</t>
  </si>
  <si>
    <t>Total Sales Revenue</t>
  </si>
  <si>
    <t>Estimated % of supplies bought on credit</t>
  </si>
  <si>
    <t>Estimated % of products sold on credit</t>
  </si>
  <si>
    <t>Purchases</t>
  </si>
  <si>
    <t>Notes</t>
  </si>
  <si>
    <t>Sales Volume Forecast</t>
  </si>
  <si>
    <t>Contribution</t>
  </si>
  <si>
    <t>Total Contribution</t>
  </si>
  <si>
    <t>Your Name</t>
  </si>
  <si>
    <t>Break Even Sales Level</t>
  </si>
  <si>
    <t>Margin of Safety</t>
  </si>
  <si>
    <t xml:space="preserve">1 month </t>
  </si>
  <si>
    <r>
      <t xml:space="preserve">Not all of your costs are direct costs i.e. ones that you can directly attribute to the provision of a particular good or service. For example, the rent paid for business premises will have to be paid whether you have 1 or 100 customers in a week. These </t>
    </r>
    <r>
      <rPr>
        <b/>
        <sz val="10"/>
        <color indexed="8"/>
        <rFont val="Arial"/>
        <family val="2"/>
      </rPr>
      <t>indirect expenses</t>
    </r>
    <r>
      <rPr>
        <sz val="10"/>
        <color indexed="8"/>
        <rFont val="Arial"/>
        <family val="2"/>
      </rPr>
      <t xml:space="preserve"> are a crucial part of your business plan.
Use the table above to enter the indirect expenses of your business. Most business plans will have indirect costs such as marketing and staff. Your teacher will help you to ensure that you have identified all of your possible indirect expenses, but it is up to you to estimate the likely size of these expenses for </t>
    </r>
    <r>
      <rPr>
        <b/>
        <sz val="10"/>
        <color indexed="8"/>
        <rFont val="Arial"/>
        <family val="2"/>
      </rPr>
      <t>each</t>
    </r>
    <r>
      <rPr>
        <sz val="10"/>
        <color indexed="8"/>
        <rFont val="Arial"/>
        <family val="2"/>
      </rPr>
      <t xml:space="preserve"> month of your 12 month forecast.
Remember that your indirect expenses will depend on the size of your business e.g. if your "Hair Stylist" business plan sales forecast states that you will deal with 2,000 customers in May, then you must have enough employees and sufficiently large premises to cope with this level of demand!
You can always come back to this page of the workbook to alter a particular indirect expense or add one that you've overlooked. Just remember to check the impact this has on your Cash Flow forecast and Final Accounts!
</t>
    </r>
  </si>
  <si>
    <t>Tip</t>
  </si>
  <si>
    <t>Some of the rows might be hidden. To see all of the rows (rows 4 to 58), hi-light rows 4 to 58, right click and select "unhide".</t>
  </si>
  <si>
    <t>If no credit is being given, leave the 1 month and 2 month cells blank.</t>
  </si>
  <si>
    <t>Overheads</t>
  </si>
  <si>
    <t>Income Statement</t>
  </si>
  <si>
    <t>The first major result of all your hard work!
If you have entered sensible figures in the previous pages of this spreadsheet model, the above cash flow forecast will be a reasonable prediction of your business's cash position in each month of your 12 month plan. 
Use this page to assess the viability of you proposal. Remember that you can go back to any of the red tabbed pages to alter various figures, such as your sales forecast, and return to this page to see the impact on cash flow. The next page in this workbook gives you a graphical view of your cash flow.
Remember that this prediction is only as good as the predictions you've made on the following pages of the spreadsheet model:
1) Unit price and direct costs of your products
2) Credit terms offered
3) Sales forecast
4) Indirect expense
5) Finance</t>
  </si>
  <si>
    <t>It is up to you to assess the importance of the Income Statement. At the very least you need to print off your business model (File - Print - Entire Workbook). You then need to consider whether the information paints a picture of a viable business. If it does not, then you should alter the assumptions of your model i.e. alter aspects of the red tabbed pages. 
Each time you make some major changes to your model, print off the entire workbook and compare the outcomes to the outcomes from your previous model. Repeat this process until you are satisfied you have produced your final model.</t>
  </si>
  <si>
    <r>
      <t>Fixed Assets</t>
    </r>
    <r>
      <rPr>
        <sz val="10"/>
        <color indexed="8"/>
        <rFont val="Arial"/>
        <family val="2"/>
      </rPr>
      <t xml:space="preserve">:
Five fixed asset headings have already been entered for you. In addition to these headings, you have up to seven spaces for other types of fixed assets owned by your business. Remember that a fixed asset is something that you own and will last for more than 1 year. Even if you own your premises, it's not likely that you will enter a value for depreciation and this is why the cell is blacked out. Talk to your tutor about the meaning of depreciation if you are unsure.
</t>
    </r>
    <r>
      <rPr>
        <b/>
        <sz val="10"/>
        <color indexed="8"/>
        <rFont val="Arial"/>
        <family val="2"/>
      </rPr>
      <t>Finance:</t>
    </r>
    <r>
      <rPr>
        <sz val="10"/>
        <color indexed="8"/>
        <rFont val="Arial"/>
        <family val="2"/>
      </rPr>
      <t xml:space="preserve">
Two sources of finance headings have been entered for you. In addition to these headings, you have up to six spaces for other types of finance. For each type of external finance that requires repayment, you must enter the annual repayment of the principal and the annual interest on the principal. If your finance is less than the total cost of your fixed assets, you will be reminded that this is not sensible unless you want to upset your bank manager!
</t>
    </r>
    <r>
      <rPr>
        <b/>
        <sz val="10"/>
        <color indexed="8"/>
        <rFont val="Arial"/>
        <family val="2"/>
      </rPr>
      <t xml:space="preserve">Overdraft:
</t>
    </r>
    <r>
      <rPr>
        <sz val="10"/>
        <color indexed="8"/>
        <rFont val="Arial"/>
        <family val="2"/>
      </rPr>
      <t>All start-up businesses need an overdraft facility i.e. permission to spend more money than you have in the bank. An overdraft is a short term source of finance and is re-negotiated by the bank at the end of each financial year. You will agree an overdraft limit with your bank manager and you will pay a monthly interest on this. If you go beyond the agreed limit you will pay a much higher monthly interest on your overdraft. Enter the agreed overdraft limit, the monthly interest on this and the monthly interest on unauthorised overdrafts in the relevant cells.
As ever, you can always come back to this page to alter any of these key figures - for example, to increase your bank loan or to reduce the value of a fixed asset.</t>
    </r>
  </si>
  <si>
    <r>
      <t xml:space="preserve">As for the previous page, nothing for you to enter here.
This table shows the consequences of your Unit Direct Cost and Sales Forecast decisions. It shows the direct sales costs.
Remember that </t>
    </r>
    <r>
      <rPr>
        <b/>
        <sz val="10"/>
        <color indexed="8"/>
        <rFont val="Arial"/>
        <family val="2"/>
      </rPr>
      <t>Contribution</t>
    </r>
    <r>
      <rPr>
        <sz val="10"/>
        <color indexed="8"/>
        <rFont val="Arial"/>
        <family val="2"/>
      </rPr>
      <t xml:space="preserve"> = </t>
    </r>
    <r>
      <rPr>
        <b/>
        <sz val="10"/>
        <color indexed="8"/>
        <rFont val="Arial"/>
        <family val="2"/>
      </rPr>
      <t>Sales Revenue - Cost of Sales</t>
    </r>
    <r>
      <rPr>
        <sz val="10"/>
        <color indexed="8"/>
        <rFont val="Arial"/>
        <family val="2"/>
      </rPr>
      <t xml:space="preserve">. If you scroll down this page you will find a table showing the contribution made on each of your products. Whenever you change your Unit Direct Costs and/or Sales Volume, both the Sales Costs and Contribution tables will automatically change.
As before, you should use these tables to think about the viability of your business proposal e.g. which products bring in the most contribution?
Keep returning to this page to reflect on the viability of your business proposal e.g. if the final profit isn't what you wanted, use this page to reflect on the products which are failing to </t>
    </r>
    <r>
      <rPr>
        <b/>
        <sz val="10"/>
        <color indexed="8"/>
        <rFont val="Arial"/>
        <family val="2"/>
      </rPr>
      <t>contribute</t>
    </r>
    <r>
      <rPr>
        <sz val="10"/>
        <color indexed="8"/>
        <rFont val="Arial"/>
        <family val="2"/>
      </rPr>
      <t xml:space="preserve"> to the success of the business.
</t>
    </r>
  </si>
  <si>
    <r>
      <t xml:space="preserve">OK - nothing for you to enter here!
However, the table above gives you an indication of the Sales </t>
    </r>
    <r>
      <rPr>
        <b/>
        <sz val="10"/>
        <color indexed="8"/>
        <rFont val="Arial"/>
        <family val="2"/>
      </rPr>
      <t>Revenue</t>
    </r>
    <r>
      <rPr>
        <sz val="10"/>
        <color indexed="8"/>
        <rFont val="Arial"/>
        <family val="2"/>
      </rPr>
      <t xml:space="preserve"> your business plans to achieve. Whenever you change the sales volume or the price of a good, the figures in the above table will automatically change. So, no need for you to do any calculations :-)
What you need to do is to start </t>
    </r>
    <r>
      <rPr>
        <b/>
        <sz val="10"/>
        <color indexed="8"/>
        <rFont val="Arial"/>
        <family val="2"/>
      </rPr>
      <t>thinking</t>
    </r>
    <r>
      <rPr>
        <sz val="10"/>
        <color indexed="8"/>
        <rFont val="Arial"/>
        <family val="2"/>
      </rPr>
      <t>...
...about the levels of sales revenue made...
...about what it will take to achieve these targets...
...about the prices you've set...
...about the sales figures you expect...</t>
    </r>
  </si>
  <si>
    <r>
      <t xml:space="preserve">One of the most essential aspects of your business proposal is the Sales Forecast. This represents the </t>
    </r>
    <r>
      <rPr>
        <b/>
        <sz val="10"/>
        <color indexed="8"/>
        <rFont val="Arial"/>
        <family val="2"/>
      </rPr>
      <t>number</t>
    </r>
    <r>
      <rPr>
        <sz val="10"/>
        <color indexed="8"/>
        <rFont val="Arial"/>
        <family val="2"/>
      </rPr>
      <t xml:space="preserve"> of products you sell rather than their value. Before you can complete this table, you will have to carry out research into your market i.e. customers and competitors. Remember that the figures you enter here will have to be supported by marketing activities e.g. the prices you set, the advertising and personal selling you carry out. In addition, these figures will affect the number of staff you intend to employ and will help to determine your staffing costs.
Firstly, enter the year(s) and months covered by your business proposal in the first two rows. As always, you can come back to this page to change figures if you need to. This spreadsheet model is based on 12 months of trading, so make sure you complete all 12 columns of the Year and Month rows.
Finally, for each product, enter your estimates for the </t>
    </r>
    <r>
      <rPr>
        <b/>
        <sz val="10"/>
        <color indexed="8"/>
        <rFont val="Arial"/>
        <family val="2"/>
      </rPr>
      <t>number</t>
    </r>
    <r>
      <rPr>
        <sz val="10"/>
        <color indexed="8"/>
        <rFont val="Arial"/>
        <family val="2"/>
      </rPr>
      <t xml:space="preserve"> sold in each month. This could be in terms of goods sold e.g. 1000 dougnuts. It could also be in terms of services sold e.g. 120 hours of driving lessons.
Remember that you can always come back to this page to change your sales forecast. This will help you to evaluate the viability of your business proposal.</t>
    </r>
  </si>
  <si>
    <r>
      <t xml:space="preserve">Use the table above to indicate how much of your </t>
    </r>
    <r>
      <rPr>
        <b/>
        <sz val="10"/>
        <color indexed="8"/>
        <rFont val="Arial"/>
        <family val="2"/>
      </rPr>
      <t>sales</t>
    </r>
    <r>
      <rPr>
        <sz val="10"/>
        <color indexed="8"/>
        <rFont val="Arial"/>
        <family val="2"/>
      </rPr>
      <t xml:space="preserve"> are sold on credit.
For example, if customers are expected to pay immediately for a product, leave both columns blank for that product i.e. 100% of sales are paid for immediately.
Alternatively, you might have a product which needs to be sold on credit i.e. customers are given a certain number of days to pay. In this case, you could estimate that 50% of sales would be paid for 1 month after the goods have been sold. You would enter 50 in the 1 month column for this product. </t>
    </r>
  </si>
  <si>
    <r>
      <t xml:space="preserve">As a business, you might be able to get credit on the </t>
    </r>
    <r>
      <rPr>
        <b/>
        <sz val="10"/>
        <color indexed="8"/>
        <rFont val="Arial"/>
        <family val="2"/>
      </rPr>
      <t>supplies</t>
    </r>
    <r>
      <rPr>
        <sz val="10"/>
        <color indexed="8"/>
        <rFont val="Arial"/>
        <family val="2"/>
      </rPr>
      <t xml:space="preserve"> you need to provide your products.
For example, with one of your products, you might be able to have materials delivered in January but only pay for them in February i.e. 1 month credit. In this example, you might enter 25 in the first column for the product i.e. 75% of the product's costs are paid for immediately, 25% are paid for one month later.
In general, especially as a new business, you will find it difficult to get credit from suppliers. Be sensible!</t>
    </r>
  </si>
  <si>
    <t>Enter the name of your business. This name will appear on all spreadsheet model printouts.
You can always come back to this page to change the name if you have second thoughts!</t>
  </si>
  <si>
    <t>You will need to carry out research into the prices and costs of your products. Your tutor will help you to do this.
Firstly, enter the names of your products in the first column. These can be goods and services.
Secondly,  enter the unit price for each product in the second column. This could be for a single good or, for example, an hour of a service you are providing.
Finally, enter the unit direct cost for each product in the third column. The unit direct cost represents how much it will cost you to provide a good or, for example, an hour of a service. These are direct costs because they only occur when you provide the product e.g. materials or labour costs.
You can always come back to this page to change the names of your products, their prices and direct costs. For example, you could come back to this page to see how changing the price of a product affects the viability of your business proposal.</t>
  </si>
  <si>
    <t>Jenny Borwick</t>
  </si>
  <si>
    <t>Design</t>
  </si>
  <si>
    <t>Installation</t>
  </si>
  <si>
    <t>Phone support</t>
  </si>
  <si>
    <t>Emergency call out</t>
  </si>
  <si>
    <t>Software sales</t>
  </si>
  <si>
    <t>January</t>
  </si>
  <si>
    <t>February</t>
  </si>
  <si>
    <t>March</t>
  </si>
  <si>
    <t>April</t>
  </si>
  <si>
    <t>May</t>
  </si>
  <si>
    <t>June</t>
  </si>
  <si>
    <t>July</t>
  </si>
  <si>
    <t>August</t>
  </si>
  <si>
    <t>September</t>
  </si>
  <si>
    <t>October</t>
  </si>
  <si>
    <t>November</t>
  </si>
  <si>
    <t>December</t>
  </si>
  <si>
    <t>BusTech Software</t>
  </si>
  <si>
    <t>Marketing</t>
  </si>
  <si>
    <t>Staff</t>
  </si>
  <si>
    <t>Utilities</t>
  </si>
  <si>
    <t>Others</t>
  </si>
  <si>
    <t>Enterprise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</si>
</sst>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quot;-£&quot;* #,##0.00_-;_-\£* \-??_-;_-@_-"/>
    <numFmt numFmtId="165" formatCode="#,##0.00_ ;\-#,##0.00\ "/>
  </numFmts>
  <fonts count="24" x14ac:knownFonts="1">
    <font>
      <sz val="10"/>
      <color indexed="8"/>
      <name val="Arial"/>
      <family val="2"/>
    </font>
    <font>
      <sz val="10"/>
      <name val="Arial"/>
      <family val="2"/>
    </font>
    <font>
      <sz val="11"/>
      <color indexed="60"/>
      <name val="Calibri"/>
      <family val="2"/>
    </font>
    <font>
      <sz val="10"/>
      <color indexed="62"/>
      <name val="Lucida Sans"/>
      <family val="2"/>
    </font>
    <font>
      <sz val="10"/>
      <name val="Arial"/>
      <family val="2"/>
    </font>
    <font>
      <sz val="10"/>
      <name val="Arial"/>
      <family val="2"/>
    </font>
    <font>
      <b/>
      <sz val="10"/>
      <color indexed="8"/>
      <name val="Arial"/>
      <family val="2"/>
    </font>
    <font>
      <b/>
      <i/>
      <sz val="12"/>
      <color indexed="8"/>
      <name val="Arial"/>
      <family val="2"/>
    </font>
    <font>
      <b/>
      <sz val="10"/>
      <color indexed="10"/>
      <name val="Arial"/>
      <family val="2"/>
    </font>
    <font>
      <b/>
      <i/>
      <sz val="10"/>
      <color indexed="8"/>
      <name val="Arial"/>
      <family val="2"/>
    </font>
    <font>
      <b/>
      <sz val="10"/>
      <name val="Arial"/>
      <family val="2"/>
    </font>
    <font>
      <b/>
      <sz val="10"/>
      <color indexed="8"/>
      <name val="Lucida Sans"/>
      <family val="2"/>
    </font>
    <font>
      <sz val="8"/>
      <name val="Arial"/>
      <family val="2"/>
    </font>
    <font>
      <b/>
      <sz val="12"/>
      <color indexed="8"/>
      <name val="Arial"/>
      <family val="2"/>
    </font>
    <font>
      <b/>
      <sz val="12"/>
      <name val="Arial"/>
      <family val="2"/>
    </font>
    <font>
      <b/>
      <i/>
      <sz val="14"/>
      <color indexed="8"/>
      <name val="Arial"/>
      <family val="2"/>
    </font>
    <font>
      <b/>
      <sz val="16"/>
      <color indexed="8"/>
      <name val="Arial"/>
      <family val="2"/>
    </font>
    <font>
      <sz val="10"/>
      <color indexed="8"/>
      <name val="Arial"/>
      <family val="2"/>
    </font>
    <font>
      <sz val="10"/>
      <color indexed="9"/>
      <name val="Arial"/>
      <family val="2"/>
    </font>
    <font>
      <b/>
      <sz val="10"/>
      <color indexed="9"/>
      <name val="Arial"/>
      <family val="2"/>
    </font>
    <font>
      <b/>
      <sz val="18"/>
      <color indexed="62"/>
      <name val="Cambria"/>
      <family val="2"/>
    </font>
    <font>
      <b/>
      <sz val="11"/>
      <color indexed="8"/>
      <name val="Calibri"/>
      <family val="2"/>
    </font>
    <font>
      <sz val="11"/>
      <color indexed="8"/>
      <name val="Calibri"/>
      <family val="2"/>
    </font>
    <font>
      <sz val="11"/>
      <color indexed="9"/>
      <name val="Calibri"/>
      <family val="2"/>
    </font>
  </fonts>
  <fills count="18">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patternFill>
    </fill>
    <fill>
      <patternFill patternType="solid">
        <fgColor indexed="43"/>
      </patternFill>
    </fill>
    <fill>
      <patternFill patternType="solid">
        <fgColor indexed="53"/>
      </patternFill>
    </fill>
  </fills>
  <borders count="26">
    <border>
      <left/>
      <right/>
      <top/>
      <bottom/>
      <diagonal/>
    </border>
    <border>
      <left/>
      <right/>
      <top/>
      <bottom style="medium">
        <color indexed="49"/>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bottom style="medium">
        <color indexed="49"/>
      </bottom>
      <diagonal/>
    </border>
    <border>
      <left/>
      <right style="thin">
        <color indexed="64"/>
      </right>
      <top/>
      <bottom/>
      <diagonal/>
    </border>
    <border>
      <left/>
      <right style="thin">
        <color indexed="64"/>
      </right>
      <top style="thin">
        <color indexed="64"/>
      </top>
      <bottom style="medium">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49"/>
      </bottom>
      <diagonal/>
    </border>
    <border>
      <left style="thin">
        <color indexed="64"/>
      </left>
      <right style="thin">
        <color indexed="64"/>
      </right>
      <top style="thin">
        <color indexed="64"/>
      </top>
      <bottom style="medium">
        <color indexed="49"/>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49"/>
      </top>
      <bottom style="medium">
        <color indexed="49"/>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49"/>
      </top>
      <bottom style="thin">
        <color indexed="64"/>
      </bottom>
      <diagonal/>
    </border>
    <border>
      <left/>
      <right style="thin">
        <color indexed="64"/>
      </right>
      <top style="medium">
        <color indexed="49"/>
      </top>
      <bottom style="medium">
        <color indexed="49"/>
      </bottom>
      <diagonal/>
    </border>
    <border>
      <left style="thin">
        <color indexed="64"/>
      </left>
      <right/>
      <top style="thin">
        <color indexed="64"/>
      </top>
      <bottom style="thin">
        <color indexed="64"/>
      </bottom>
      <diagonal/>
    </border>
    <border>
      <left/>
      <right/>
      <top style="medium">
        <color indexed="49"/>
      </top>
      <bottom/>
      <diagonal/>
    </border>
  </borders>
  <cellStyleXfs count="27">
    <xf numFmtId="0" fontId="0" fillId="0" borderId="0"/>
    <xf numFmtId="0" fontId="22" fillId="4"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3" fillId="7"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23" fillId="7"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3" fillId="11" borderId="0" applyNumberFormat="0" applyBorder="0" applyAlignment="0" applyProtection="0"/>
    <xf numFmtId="164" fontId="17" fillId="0" borderId="0" applyFill="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 fillId="3" borderId="0" applyNumberFormat="0" applyBorder="0" applyAlignment="0" applyProtection="0"/>
    <xf numFmtId="9" fontId="1" fillId="0" borderId="0" applyFill="0" applyBorder="0" applyAlignment="0" applyProtection="0"/>
    <xf numFmtId="0" fontId="20" fillId="0" borderId="0" applyNumberFormat="0" applyFill="0" applyBorder="0" applyAlignment="0" applyProtection="0"/>
    <xf numFmtId="0" fontId="3" fillId="0" borderId="0" applyNumberFormat="0" applyFill="0" applyBorder="0"/>
  </cellStyleXfs>
  <cellXfs count="206">
    <xf numFmtId="0" fontId="0" fillId="0" borderId="0" xfId="0"/>
    <xf numFmtId="0" fontId="0" fillId="0" borderId="0" xfId="0" applyBorder="1" applyProtection="1"/>
    <xf numFmtId="0" fontId="0" fillId="0" borderId="0" xfId="0" applyFont="1" applyBorder="1" applyProtection="1"/>
    <xf numFmtId="164" fontId="5" fillId="0" borderId="1" xfId="19" applyFont="1" applyFill="1" applyBorder="1" applyAlignment="1" applyProtection="1">
      <protection locked="0"/>
    </xf>
    <xf numFmtId="0" fontId="0"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6" fillId="0" borderId="0" xfId="0" applyFont="1" applyBorder="1" applyAlignment="1" applyProtection="1">
      <alignment horizontal="center" vertical="center" wrapText="1"/>
    </xf>
    <xf numFmtId="164" fontId="6" fillId="0" borderId="0" xfId="0" applyNumberFormat="1" applyFont="1" applyBorder="1" applyProtection="1"/>
    <xf numFmtId="0" fontId="6" fillId="0" borderId="0" xfId="0" applyFont="1"/>
    <xf numFmtId="0" fontId="6" fillId="0" borderId="0" xfId="0" applyFont="1" applyBorder="1" applyAlignment="1" applyProtection="1">
      <alignment vertical="center" wrapText="1"/>
    </xf>
    <xf numFmtId="0" fontId="8" fillId="0" borderId="0" xfId="0" applyFont="1" applyBorder="1" applyAlignment="1" applyProtection="1">
      <alignment horizontal="center"/>
    </xf>
    <xf numFmtId="0" fontId="9" fillId="0" borderId="0" xfId="0" applyFont="1"/>
    <xf numFmtId="0" fontId="6" fillId="0" borderId="0" xfId="0" applyFont="1" applyFill="1" applyProtection="1"/>
    <xf numFmtId="0" fontId="10" fillId="0" borderId="1" xfId="19" applyNumberFormat="1" applyFont="1" applyFill="1" applyBorder="1" applyAlignment="1" applyProtection="1">
      <alignment horizontal="right"/>
      <protection locked="0"/>
    </xf>
    <xf numFmtId="164" fontId="10" fillId="0" borderId="1" xfId="19" applyFont="1" applyFill="1" applyBorder="1" applyAlignment="1" applyProtection="1">
      <alignment horizontal="right"/>
      <protection locked="0"/>
    </xf>
    <xf numFmtId="165" fontId="5" fillId="0" borderId="1" xfId="19" applyNumberFormat="1" applyFont="1" applyFill="1" applyBorder="1" applyAlignment="1" applyProtection="1">
      <protection locked="0"/>
    </xf>
    <xf numFmtId="0" fontId="11" fillId="0" borderId="0" xfId="0" applyFont="1" applyFill="1" applyProtection="1"/>
    <xf numFmtId="164" fontId="6" fillId="0" borderId="0" xfId="19" applyFont="1" applyFill="1" applyBorder="1" applyAlignment="1" applyProtection="1"/>
    <xf numFmtId="0" fontId="6" fillId="0" borderId="0" xfId="0" applyFont="1" applyAlignment="1">
      <alignment wrapText="1"/>
    </xf>
    <xf numFmtId="0" fontId="0" fillId="0" borderId="0" xfId="0" applyProtection="1"/>
    <xf numFmtId="0" fontId="6" fillId="0" borderId="0" xfId="0" applyFont="1" applyAlignment="1" applyProtection="1">
      <alignment horizontal="center"/>
    </xf>
    <xf numFmtId="164" fontId="6" fillId="0" borderId="0" xfId="0" applyNumberFormat="1" applyFont="1" applyAlignment="1" applyProtection="1">
      <alignment horizontal="center"/>
    </xf>
    <xf numFmtId="0" fontId="6" fillId="0" borderId="0" xfId="0" applyFont="1" applyFill="1" applyAlignment="1" applyProtection="1">
      <alignment wrapText="1"/>
    </xf>
    <xf numFmtId="0" fontId="0" fillId="0" borderId="0" xfId="0" applyNumberFormat="1" applyBorder="1" applyProtection="1"/>
    <xf numFmtId="164" fontId="0" fillId="0" borderId="2" xfId="0" applyNumberFormat="1" applyBorder="1" applyProtection="1"/>
    <xf numFmtId="0" fontId="11" fillId="0" borderId="0" xfId="0" applyFont="1" applyFill="1" applyAlignment="1" applyProtection="1">
      <alignment wrapText="1"/>
    </xf>
    <xf numFmtId="164" fontId="6" fillId="0" borderId="0" xfId="0" applyNumberFormat="1" applyFont="1" applyProtection="1"/>
    <xf numFmtId="0" fontId="6" fillId="0" borderId="0" xfId="0" applyNumberFormat="1" applyFont="1" applyBorder="1" applyProtection="1"/>
    <xf numFmtId="0" fontId="6" fillId="0" borderId="0" xfId="0" applyFont="1" applyAlignment="1">
      <alignment horizontal="center"/>
    </xf>
    <xf numFmtId="0" fontId="6" fillId="0" borderId="3" xfId="0" applyFont="1" applyBorder="1" applyAlignment="1" applyProtection="1">
      <alignment horizontal="right" vertical="center" wrapText="1"/>
    </xf>
    <xf numFmtId="0" fontId="5" fillId="0" borderId="4" xfId="19" applyNumberFormat="1" applyFont="1" applyFill="1" applyBorder="1" applyAlignment="1" applyProtection="1">
      <protection locked="0"/>
    </xf>
    <xf numFmtId="0" fontId="0" fillId="0" borderId="5" xfId="0" applyBorder="1"/>
    <xf numFmtId="0" fontId="4" fillId="0" borderId="7" xfId="26" applyNumberFormat="1" applyFont="1" applyFill="1" applyBorder="1" applyAlignment="1"/>
    <xf numFmtId="164" fontId="5" fillId="0" borderId="4" xfId="19" applyFont="1" applyFill="1" applyBorder="1" applyAlignment="1" applyProtection="1">
      <protection locked="0"/>
    </xf>
    <xf numFmtId="0" fontId="6" fillId="0" borderId="3" xfId="0" applyFont="1" applyBorder="1" applyAlignment="1" applyProtection="1">
      <alignment horizontal="center" vertical="center" wrapText="1"/>
    </xf>
    <xf numFmtId="0" fontId="6" fillId="0" borderId="8" xfId="0" applyFont="1" applyBorder="1" applyAlignment="1" applyProtection="1">
      <alignment vertical="center" wrapText="1"/>
    </xf>
    <xf numFmtId="164" fontId="5" fillId="0" borderId="9" xfId="19" applyFont="1" applyFill="1" applyBorder="1" applyAlignment="1" applyProtection="1">
      <protection locked="0"/>
    </xf>
    <xf numFmtId="0" fontId="6" fillId="0" borderId="8" xfId="0" applyFont="1" applyBorder="1" applyAlignment="1" applyProtection="1">
      <alignment horizontal="center" vertical="center" wrapText="1"/>
    </xf>
    <xf numFmtId="0" fontId="6" fillId="0" borderId="7" xfId="0" applyFont="1" applyFill="1" applyBorder="1" applyProtection="1"/>
    <xf numFmtId="0" fontId="0" fillId="0" borderId="7" xfId="0" applyFont="1" applyBorder="1"/>
    <xf numFmtId="0" fontId="6" fillId="0" borderId="5" xfId="0" applyFont="1" applyFill="1" applyBorder="1" applyProtection="1"/>
    <xf numFmtId="0" fontId="5" fillId="2" borderId="5" xfId="23" applyNumberFormat="1" applyFont="1" applyFill="1" applyBorder="1" applyAlignment="1" applyProtection="1"/>
    <xf numFmtId="164" fontId="10" fillId="0" borderId="4" xfId="19" applyFont="1" applyFill="1" applyBorder="1" applyAlignment="1" applyProtection="1">
      <alignment horizontal="right"/>
      <protection locked="0"/>
    </xf>
    <xf numFmtId="165" fontId="5" fillId="0" borderId="4" xfId="19" applyNumberFormat="1" applyFont="1" applyFill="1" applyBorder="1" applyAlignment="1" applyProtection="1">
      <protection locked="0"/>
    </xf>
    <xf numFmtId="164" fontId="10" fillId="0" borderId="9" xfId="19" applyFont="1" applyFill="1" applyBorder="1" applyAlignment="1" applyProtection="1">
      <alignment horizontal="right"/>
      <protection locked="0"/>
    </xf>
    <xf numFmtId="165" fontId="5" fillId="0" borderId="9" xfId="19" applyNumberFormat="1" applyFont="1" applyFill="1" applyBorder="1" applyAlignment="1" applyProtection="1">
      <protection locked="0"/>
    </xf>
    <xf numFmtId="0" fontId="6" fillId="0" borderId="11" xfId="0" applyFont="1" applyFill="1" applyBorder="1" applyAlignment="1" applyProtection="1">
      <alignment horizontal="center"/>
    </xf>
    <xf numFmtId="0" fontId="6" fillId="0" borderId="12" xfId="0" applyFont="1" applyFill="1" applyBorder="1" applyAlignment="1" applyProtection="1">
      <alignment horizontal="center"/>
    </xf>
    <xf numFmtId="164" fontId="6" fillId="0" borderId="7" xfId="0" applyNumberFormat="1" applyFont="1" applyFill="1" applyBorder="1" applyAlignment="1" applyProtection="1">
      <alignment horizontal="center"/>
    </xf>
    <xf numFmtId="164" fontId="6" fillId="0" borderId="13" xfId="0" applyNumberFormat="1" applyFont="1" applyFill="1" applyBorder="1" applyAlignment="1" applyProtection="1">
      <alignment horizontal="center"/>
    </xf>
    <xf numFmtId="0" fontId="6" fillId="0" borderId="14" xfId="0" applyFont="1" applyFill="1" applyBorder="1" applyProtection="1"/>
    <xf numFmtId="0" fontId="6" fillId="0" borderId="15" xfId="0" applyFont="1" applyFill="1" applyBorder="1" applyProtection="1"/>
    <xf numFmtId="0" fontId="6" fillId="0" borderId="14" xfId="0" applyFont="1" applyFill="1" applyBorder="1" applyAlignment="1" applyProtection="1">
      <alignment horizontal="center"/>
    </xf>
    <xf numFmtId="164" fontId="6" fillId="0" borderId="15" xfId="0" applyNumberFormat="1" applyFont="1" applyFill="1" applyBorder="1" applyAlignment="1" applyProtection="1">
      <alignment horizontal="center"/>
    </xf>
    <xf numFmtId="164" fontId="6" fillId="0" borderId="15" xfId="19" applyFont="1" applyFill="1" applyBorder="1" applyAlignment="1" applyProtection="1"/>
    <xf numFmtId="164" fontId="5" fillId="0" borderId="16" xfId="19" applyFont="1" applyFill="1" applyBorder="1" applyAlignment="1" applyProtection="1">
      <protection locked="0"/>
    </xf>
    <xf numFmtId="164" fontId="5" fillId="0" borderId="10" xfId="19" applyFont="1" applyFill="1" applyBorder="1" applyAlignment="1" applyProtection="1">
      <protection locked="0"/>
    </xf>
    <xf numFmtId="0" fontId="0" fillId="0" borderId="14" xfId="0" applyFont="1" applyBorder="1"/>
    <xf numFmtId="164" fontId="6" fillId="0" borderId="17" xfId="19" applyFont="1" applyFill="1" applyBorder="1" applyAlignment="1" applyProtection="1"/>
    <xf numFmtId="164" fontId="10" fillId="0" borderId="15" xfId="19" applyFont="1" applyFill="1" applyBorder="1" applyAlignment="1" applyProtection="1">
      <alignment horizontal="center" wrapText="1"/>
    </xf>
    <xf numFmtId="164" fontId="6" fillId="0" borderId="8" xfId="19" applyFont="1" applyFill="1" applyBorder="1" applyAlignment="1" applyProtection="1"/>
    <xf numFmtId="165" fontId="5" fillId="0" borderId="16" xfId="19" applyNumberFormat="1" applyFont="1" applyFill="1" applyBorder="1" applyAlignment="1" applyProtection="1">
      <protection locked="0"/>
    </xf>
    <xf numFmtId="0" fontId="13" fillId="0" borderId="0" xfId="0" applyFont="1" applyFill="1" applyAlignment="1" applyProtection="1">
      <alignment horizontal="left"/>
    </xf>
    <xf numFmtId="0" fontId="13" fillId="0" borderId="0" xfId="0" applyFont="1"/>
    <xf numFmtId="0" fontId="14" fillId="0" borderId="7" xfId="26" applyNumberFormat="1" applyFont="1" applyFill="1" applyBorder="1" applyAlignment="1"/>
    <xf numFmtId="0" fontId="13" fillId="0" borderId="0" xfId="0" applyFont="1" applyFill="1" applyProtection="1"/>
    <xf numFmtId="0" fontId="7" fillId="0" borderId="0" xfId="0" applyFont="1" applyAlignment="1"/>
    <xf numFmtId="0" fontId="6" fillId="0" borderId="0" xfId="0" applyFont="1" applyAlignment="1">
      <alignment horizontal="right"/>
    </xf>
    <xf numFmtId="164" fontId="0" fillId="0" borderId="0" xfId="0" applyNumberFormat="1"/>
    <xf numFmtId="164" fontId="6" fillId="0" borderId="0" xfId="0" applyNumberFormat="1" applyFont="1"/>
    <xf numFmtId="164" fontId="6" fillId="0" borderId="0" xfId="19" applyFont="1"/>
    <xf numFmtId="0" fontId="0" fillId="0" borderId="7" xfId="0" applyBorder="1"/>
    <xf numFmtId="164" fontId="6" fillId="0" borderId="18" xfId="19" applyFont="1" applyBorder="1"/>
    <xf numFmtId="0" fontId="0" fillId="0" borderId="0" xfId="0" applyBorder="1"/>
    <xf numFmtId="0" fontId="0" fillId="0" borderId="19" xfId="0" applyBorder="1"/>
    <xf numFmtId="0" fontId="6" fillId="0" borderId="8" xfId="0" applyFont="1" applyBorder="1"/>
    <xf numFmtId="0" fontId="0" fillId="0" borderId="17" xfId="0" applyBorder="1"/>
    <xf numFmtId="0" fontId="0" fillId="0" borderId="8" xfId="0" applyBorder="1"/>
    <xf numFmtId="0" fontId="0" fillId="15" borderId="0" xfId="0" applyFill="1" applyProtection="1"/>
    <xf numFmtId="164" fontId="6" fillId="0" borderId="18" xfId="0" applyNumberFormat="1" applyFont="1" applyBorder="1"/>
    <xf numFmtId="0" fontId="16" fillId="0" borderId="0" xfId="0" quotePrefix="1" applyFont="1"/>
    <xf numFmtId="164" fontId="6" fillId="0" borderId="18" xfId="0" applyNumberFormat="1" applyFont="1" applyFill="1" applyBorder="1" applyAlignment="1" applyProtection="1">
      <alignment horizontal="center"/>
    </xf>
    <xf numFmtId="164" fontId="15" fillId="0" borderId="0" xfId="0" applyNumberFormat="1" applyFont="1" applyFill="1" applyBorder="1" applyAlignment="1" applyProtection="1"/>
    <xf numFmtId="0" fontId="17" fillId="0" borderId="8" xfId="0" applyFont="1" applyBorder="1"/>
    <xf numFmtId="164" fontId="17" fillId="0" borderId="8" xfId="19" applyBorder="1"/>
    <xf numFmtId="164" fontId="6" fillId="0" borderId="8" xfId="19" applyFont="1" applyBorder="1"/>
    <xf numFmtId="164" fontId="17" fillId="0" borderId="8" xfId="19" applyFill="1" applyBorder="1" applyAlignment="1" applyProtection="1">
      <alignment horizontal="center"/>
    </xf>
    <xf numFmtId="0" fontId="0" fillId="0" borderId="8" xfId="0" applyNumberFormat="1" applyBorder="1"/>
    <xf numFmtId="0" fontId="6" fillId="0" borderId="12" xfId="0" applyNumberFormat="1" applyFont="1" applyBorder="1"/>
    <xf numFmtId="164" fontId="6" fillId="0" borderId="8" xfId="0" applyNumberFormat="1" applyFont="1" applyBorder="1"/>
    <xf numFmtId="164" fontId="17" fillId="0" borderId="14" xfId="19" applyFill="1" applyBorder="1" applyAlignment="1" applyProtection="1">
      <alignment horizontal="center"/>
    </xf>
    <xf numFmtId="0" fontId="6" fillId="0" borderId="0" xfId="0" applyNumberFormat="1" applyFont="1" applyBorder="1"/>
    <xf numFmtId="0" fontId="6" fillId="0" borderId="7" xfId="0" applyNumberFormat="1" applyFont="1" applyBorder="1"/>
    <xf numFmtId="0" fontId="6" fillId="0" borderId="20" xfId="0" applyFont="1" applyBorder="1"/>
    <xf numFmtId="164" fontId="17" fillId="0" borderId="0" xfId="19" applyBorder="1"/>
    <xf numFmtId="164" fontId="17" fillId="0" borderId="0" xfId="19" applyFill="1" applyBorder="1" applyAlignment="1" applyProtection="1">
      <alignment horizontal="center"/>
    </xf>
    <xf numFmtId="0" fontId="6" fillId="0" borderId="18" xfId="0" applyFont="1" applyFill="1" applyBorder="1" applyProtection="1"/>
    <xf numFmtId="0" fontId="6" fillId="0" borderId="7" xfId="0" applyFont="1" applyBorder="1"/>
    <xf numFmtId="0" fontId="0" fillId="0" borderId="14" xfId="0" applyNumberFormat="1" applyBorder="1"/>
    <xf numFmtId="0" fontId="6" fillId="0" borderId="8" xfId="0" applyFont="1" applyBorder="1" applyAlignment="1">
      <alignment horizontal="center" vertical="center"/>
    </xf>
    <xf numFmtId="0" fontId="6" fillId="0" borderId="3" xfId="0" applyFont="1" applyBorder="1" applyAlignment="1">
      <alignment horizontal="center" vertical="center"/>
    </xf>
    <xf numFmtId="2" fontId="5" fillId="0" borderId="10" xfId="19" applyNumberFormat="1" applyFont="1" applyFill="1" applyBorder="1" applyAlignment="1" applyProtection="1">
      <alignment horizontal="center"/>
      <protection locked="0"/>
    </xf>
    <xf numFmtId="0" fontId="0" fillId="15" borderId="8" xfId="0" applyFill="1" applyBorder="1"/>
    <xf numFmtId="164" fontId="18" fillId="0" borderId="0" xfId="0" applyNumberFormat="1" applyFont="1"/>
    <xf numFmtId="0" fontId="6" fillId="0" borderId="21" xfId="0" applyFont="1" applyBorder="1"/>
    <xf numFmtId="0" fontId="6" fillId="0" borderId="19" xfId="0" applyFont="1" applyBorder="1"/>
    <xf numFmtId="0" fontId="6" fillId="0" borderId="0" xfId="0" applyFont="1" applyBorder="1"/>
    <xf numFmtId="0" fontId="0" fillId="0" borderId="11" xfId="0" applyBorder="1"/>
    <xf numFmtId="164" fontId="17" fillId="0" borderId="12" xfId="19" applyBorder="1"/>
    <xf numFmtId="164" fontId="17" fillId="0" borderId="5" xfId="19" applyBorder="1"/>
    <xf numFmtId="164" fontId="6" fillId="0" borderId="13" xfId="19" applyFont="1" applyBorder="1"/>
    <xf numFmtId="164" fontId="0" fillId="0" borderId="0" xfId="19" applyFont="1" applyBorder="1"/>
    <xf numFmtId="164" fontId="0" fillId="0" borderId="0" xfId="0" applyNumberFormat="1" applyBorder="1"/>
    <xf numFmtId="0" fontId="0" fillId="0" borderId="20" xfId="0" applyBorder="1"/>
    <xf numFmtId="0" fontId="0" fillId="0" borderId="13" xfId="0" applyBorder="1"/>
    <xf numFmtId="0" fontId="15" fillId="0" borderId="0" xfId="0" applyFont="1" applyAlignment="1"/>
    <xf numFmtId="10" fontId="10" fillId="0" borderId="0" xfId="24" applyNumberFormat="1" applyFont="1" applyBorder="1" applyAlignment="1">
      <alignment horizontal="left"/>
    </xf>
    <xf numFmtId="164" fontId="5" fillId="0" borderId="1" xfId="19" applyFont="1" applyFill="1" applyBorder="1" applyAlignment="1" applyProtection="1">
      <alignment horizontal="left"/>
      <protection locked="0"/>
    </xf>
    <xf numFmtId="0" fontId="5" fillId="0" borderId="22" xfId="19" applyNumberFormat="1" applyFont="1" applyFill="1" applyBorder="1" applyAlignment="1" applyProtection="1">
      <protection locked="0"/>
    </xf>
    <xf numFmtId="0" fontId="19" fillId="0" borderId="5" xfId="0" applyFont="1" applyBorder="1" applyAlignment="1" applyProtection="1">
      <alignment horizontal="right" vertical="center" wrapText="1"/>
    </xf>
    <xf numFmtId="0" fontId="18" fillId="0" borderId="5" xfId="0" applyFont="1" applyBorder="1" applyProtection="1"/>
    <xf numFmtId="0" fontId="18" fillId="0" borderId="5" xfId="0" applyFont="1" applyBorder="1"/>
    <xf numFmtId="0" fontId="5" fillId="0" borderId="23" xfId="19" applyNumberFormat="1" applyFont="1" applyFill="1" applyBorder="1" applyAlignment="1" applyProtection="1">
      <protection locked="0"/>
    </xf>
    <xf numFmtId="0" fontId="18" fillId="0" borderId="5" xfId="19" applyNumberFormat="1" applyFont="1" applyFill="1" applyBorder="1" applyAlignment="1" applyProtection="1"/>
    <xf numFmtId="0" fontId="6" fillId="0" borderId="0" xfId="0" applyFont="1" applyBorder="1" applyProtection="1"/>
    <xf numFmtId="0" fontId="6" fillId="0" borderId="0" xfId="0" applyFont="1" applyAlignment="1" applyProtection="1">
      <alignment horizontal="right"/>
    </xf>
    <xf numFmtId="0" fontId="6" fillId="0" borderId="19" xfId="0" applyFont="1" applyFill="1" applyBorder="1"/>
    <xf numFmtId="0" fontId="14" fillId="0" borderId="0" xfId="26" applyNumberFormat="1" applyFont="1" applyFill="1" applyBorder="1"/>
    <xf numFmtId="0" fontId="19" fillId="0" borderId="0" xfId="0" applyFont="1" applyAlignment="1">
      <alignment horizontal="right"/>
    </xf>
    <xf numFmtId="164" fontId="19" fillId="0" borderId="0" xfId="0" applyNumberFormat="1" applyFont="1"/>
    <xf numFmtId="164" fontId="5" fillId="15" borderId="4" xfId="19" applyFont="1" applyFill="1" applyBorder="1" applyAlignment="1" applyProtection="1"/>
    <xf numFmtId="0" fontId="6" fillId="0" borderId="0" xfId="0" applyFont="1" applyFill="1" applyBorder="1" applyAlignment="1">
      <alignment horizontal="right"/>
    </xf>
    <xf numFmtId="164" fontId="6" fillId="0" borderId="11" xfId="19" applyFont="1" applyBorder="1"/>
    <xf numFmtId="2" fontId="6" fillId="0" borderId="0" xfId="0" applyNumberFormat="1" applyFont="1" applyBorder="1" applyAlignment="1">
      <alignment horizontal="right"/>
    </xf>
    <xf numFmtId="0" fontId="8" fillId="0" borderId="17" xfId="0" applyFont="1" applyBorder="1"/>
    <xf numFmtId="0" fontId="6" fillId="0" borderId="17" xfId="0" applyFont="1" applyBorder="1"/>
    <xf numFmtId="0" fontId="0" fillId="0" borderId="0" xfId="0" applyBorder="1"/>
    <xf numFmtId="0" fontId="6" fillId="0" borderId="0" xfId="0" applyFont="1" applyBorder="1" applyAlignment="1">
      <alignment horizontal="center"/>
    </xf>
    <xf numFmtId="43" fontId="0" fillId="0" borderId="0" xfId="0" applyNumberFormat="1" applyBorder="1"/>
    <xf numFmtId="164" fontId="6" fillId="0" borderId="0" xfId="19" applyFont="1" applyBorder="1"/>
    <xf numFmtId="0" fontId="17" fillId="0" borderId="0" xfId="0" applyFont="1" applyBorder="1"/>
    <xf numFmtId="2" fontId="6" fillId="0" borderId="0" xfId="0" applyNumberFormat="1" applyFont="1" applyBorder="1"/>
    <xf numFmtId="164" fontId="1" fillId="0" borderId="1" xfId="19" applyFont="1" applyFill="1" applyBorder="1" applyAlignment="1" applyProtection="1">
      <alignment horizontal="left"/>
      <protection locked="0"/>
    </xf>
    <xf numFmtId="164" fontId="1" fillId="0" borderId="9" xfId="19" applyFont="1" applyFill="1" applyBorder="1" applyAlignment="1" applyProtection="1">
      <protection locked="0"/>
    </xf>
    <xf numFmtId="164" fontId="1" fillId="0" borderId="4" xfId="19" applyFont="1" applyFill="1" applyBorder="1" applyAlignment="1" applyProtection="1">
      <protection locked="0"/>
    </xf>
    <xf numFmtId="0" fontId="1" fillId="0" borderId="4" xfId="19" applyNumberFormat="1" applyFont="1" applyFill="1" applyBorder="1" applyAlignment="1" applyProtection="1">
      <protection locked="0"/>
    </xf>
    <xf numFmtId="0" fontId="1" fillId="0" borderId="6" xfId="19" applyNumberFormat="1" applyFont="1" applyFill="1" applyBorder="1" applyAlignment="1" applyProtection="1">
      <protection locked="0"/>
    </xf>
    <xf numFmtId="165" fontId="1" fillId="0" borderId="1" xfId="19" applyNumberFormat="1" applyFont="1" applyFill="1" applyBorder="1" applyAlignment="1" applyProtection="1">
      <protection locked="0"/>
    </xf>
    <xf numFmtId="165" fontId="1" fillId="0" borderId="9" xfId="19" applyNumberFormat="1" applyFont="1" applyFill="1" applyBorder="1" applyAlignment="1" applyProtection="1">
      <protection locked="0"/>
    </xf>
    <xf numFmtId="165" fontId="1" fillId="0" borderId="4" xfId="19" applyNumberFormat="1" applyFont="1" applyFill="1" applyBorder="1" applyAlignment="1" applyProtection="1">
      <protection locked="0"/>
    </xf>
    <xf numFmtId="164" fontId="1" fillId="0" borderId="1" xfId="19" applyFont="1" applyFill="1" applyBorder="1" applyAlignment="1" applyProtection="1">
      <protection locked="0"/>
    </xf>
    <xf numFmtId="164" fontId="1" fillId="0" borderId="10" xfId="19" applyFont="1" applyFill="1" applyBorder="1" applyAlignment="1" applyProtection="1">
      <protection locked="0"/>
    </xf>
    <xf numFmtId="2" fontId="1" fillId="0" borderId="9" xfId="19" applyNumberFormat="1" applyFont="1" applyFill="1" applyBorder="1" applyAlignment="1" applyProtection="1">
      <alignment horizontal="center"/>
      <protection locked="0"/>
    </xf>
    <xf numFmtId="10" fontId="10" fillId="0" borderId="0" xfId="24" applyNumberFormat="1" applyFont="1" applyBorder="1" applyAlignment="1">
      <alignment horizontal="right"/>
    </xf>
    <xf numFmtId="0" fontId="0" fillId="0" borderId="0" xfId="0" applyAlignment="1">
      <alignment horizontal="right"/>
    </xf>
    <xf numFmtId="164" fontId="6" fillId="0" borderId="0" xfId="19" applyFont="1" applyAlignment="1">
      <alignment horizontal="right"/>
    </xf>
    <xf numFmtId="10" fontId="10" fillId="0" borderId="0" xfId="24" applyNumberFormat="1" applyFont="1" applyAlignment="1">
      <alignment horizontal="right"/>
    </xf>
    <xf numFmtId="0" fontId="0" fillId="16" borderId="21" xfId="0" applyFill="1" applyBorder="1" applyAlignment="1" applyProtection="1">
      <alignment horizontal="left" vertical="top" wrapText="1"/>
    </xf>
    <xf numFmtId="0" fontId="0" fillId="16" borderId="11" xfId="0" applyFill="1" applyBorder="1" applyAlignment="1" applyProtection="1">
      <alignment horizontal="left" vertical="top" wrapText="1"/>
    </xf>
    <xf numFmtId="0" fontId="0" fillId="16" borderId="12" xfId="0" applyFill="1" applyBorder="1" applyAlignment="1" applyProtection="1">
      <alignment horizontal="left" vertical="top" wrapText="1"/>
    </xf>
    <xf numFmtId="0" fontId="0" fillId="16" borderId="19" xfId="0" applyFill="1" applyBorder="1" applyAlignment="1" applyProtection="1">
      <alignment horizontal="left" vertical="top" wrapText="1"/>
    </xf>
    <xf numFmtId="0" fontId="0" fillId="16" borderId="0" xfId="0" applyFill="1" applyBorder="1" applyAlignment="1" applyProtection="1">
      <alignment horizontal="left" vertical="top" wrapText="1"/>
    </xf>
    <xf numFmtId="0" fontId="0" fillId="16" borderId="5" xfId="0" applyFill="1" applyBorder="1" applyAlignment="1" applyProtection="1">
      <alignment horizontal="left" vertical="top" wrapText="1"/>
    </xf>
    <xf numFmtId="0" fontId="0" fillId="16" borderId="20" xfId="0" applyFill="1" applyBorder="1" applyAlignment="1" applyProtection="1">
      <alignment horizontal="left" vertical="top" wrapText="1"/>
    </xf>
    <xf numFmtId="0" fontId="0" fillId="16" borderId="7" xfId="0" applyFill="1" applyBorder="1" applyAlignment="1" applyProtection="1">
      <alignment horizontal="left" vertical="top" wrapText="1"/>
    </xf>
    <xf numFmtId="0" fontId="0" fillId="16" borderId="13" xfId="0" applyFill="1" applyBorder="1" applyAlignment="1" applyProtection="1">
      <alignment horizontal="left" vertical="top" wrapText="1"/>
    </xf>
    <xf numFmtId="0" fontId="19" fillId="17" borderId="24" xfId="0" applyFont="1" applyFill="1" applyBorder="1" applyAlignment="1">
      <alignment horizontal="left"/>
    </xf>
    <xf numFmtId="0" fontId="19" fillId="17" borderId="18" xfId="0" applyFont="1" applyFill="1" applyBorder="1" applyAlignment="1">
      <alignment horizontal="left"/>
    </xf>
    <xf numFmtId="0" fontId="19" fillId="17" borderId="3" xfId="0" applyFont="1" applyFill="1" applyBorder="1" applyAlignment="1">
      <alignment horizontal="left"/>
    </xf>
    <xf numFmtId="0" fontId="0" fillId="16" borderId="21" xfId="0" applyFill="1" applyBorder="1" applyAlignment="1">
      <alignment horizontal="left" vertical="top" wrapText="1"/>
    </xf>
    <xf numFmtId="0" fontId="0" fillId="16" borderId="11" xfId="0" applyFill="1" applyBorder="1" applyAlignment="1">
      <alignment horizontal="left" vertical="top" wrapText="1"/>
    </xf>
    <xf numFmtId="0" fontId="0" fillId="16" borderId="12" xfId="0" applyFill="1" applyBorder="1" applyAlignment="1">
      <alignment horizontal="left" vertical="top" wrapText="1"/>
    </xf>
    <xf numFmtId="0" fontId="0" fillId="16" borderId="19" xfId="0" applyFill="1" applyBorder="1" applyAlignment="1">
      <alignment horizontal="left" vertical="top" wrapText="1"/>
    </xf>
    <xf numFmtId="0" fontId="0" fillId="16" borderId="0" xfId="0" applyFill="1" applyBorder="1" applyAlignment="1">
      <alignment horizontal="left" vertical="top" wrapText="1"/>
    </xf>
    <xf numFmtId="0" fontId="0" fillId="16" borderId="5" xfId="0" applyFill="1" applyBorder="1" applyAlignment="1">
      <alignment horizontal="left" vertical="top" wrapText="1"/>
    </xf>
    <xf numFmtId="0" fontId="0" fillId="16" borderId="20" xfId="0" applyFill="1" applyBorder="1" applyAlignment="1">
      <alignment horizontal="left" vertical="top" wrapText="1"/>
    </xf>
    <xf numFmtId="0" fontId="0" fillId="16" borderId="7" xfId="0" applyFill="1" applyBorder="1" applyAlignment="1">
      <alignment horizontal="left" vertical="top" wrapText="1"/>
    </xf>
    <xf numFmtId="0" fontId="0" fillId="16" borderId="13" xfId="0" applyFill="1" applyBorder="1" applyAlignment="1">
      <alignment horizontal="left" vertical="top" wrapText="1"/>
    </xf>
    <xf numFmtId="0" fontId="15" fillId="0" borderId="0" xfId="0" applyFont="1" applyAlignment="1">
      <alignment horizontal="center"/>
    </xf>
    <xf numFmtId="0" fontId="6" fillId="0" borderId="0"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25" xfId="0" applyFont="1" applyBorder="1" applyAlignment="1">
      <alignment horizontal="center"/>
    </xf>
    <xf numFmtId="164" fontId="15" fillId="0" borderId="0" xfId="0" applyNumberFormat="1" applyFont="1" applyFill="1" applyBorder="1" applyAlignment="1" applyProtection="1">
      <alignment horizontal="center"/>
    </xf>
    <xf numFmtId="0" fontId="0" fillId="0" borderId="11" xfId="0" applyBorder="1"/>
    <xf numFmtId="0" fontId="0" fillId="0" borderId="12" xfId="0" applyBorder="1"/>
    <xf numFmtId="0" fontId="0" fillId="0" borderId="19" xfId="0" applyBorder="1"/>
    <xf numFmtId="0" fontId="0" fillId="0" borderId="0" xfId="0" applyBorder="1"/>
    <xf numFmtId="0" fontId="0" fillId="0" borderId="5" xfId="0" applyBorder="1"/>
    <xf numFmtId="0" fontId="0" fillId="0" borderId="20" xfId="0" applyBorder="1"/>
    <xf numFmtId="0" fontId="0" fillId="0" borderId="7" xfId="0" applyBorder="1"/>
    <xf numFmtId="0" fontId="0" fillId="0" borderId="13" xfId="0" applyBorder="1"/>
    <xf numFmtId="164" fontId="15" fillId="0" borderId="0" xfId="0" applyNumberFormat="1" applyFont="1" applyAlignment="1" applyProtection="1">
      <alignment horizontal="center"/>
    </xf>
    <xf numFmtId="0" fontId="8" fillId="0" borderId="0" xfId="0" applyFont="1" applyAlignment="1">
      <alignment horizontal="center"/>
    </xf>
    <xf numFmtId="0" fontId="6" fillId="16" borderId="21" xfId="0" applyFont="1" applyFill="1" applyBorder="1" applyAlignment="1">
      <alignment horizontal="left" vertical="top" wrapText="1"/>
    </xf>
    <xf numFmtId="0" fontId="6" fillId="16" borderId="11" xfId="0" applyFont="1" applyFill="1" applyBorder="1" applyAlignment="1">
      <alignment horizontal="left" vertical="top" wrapText="1"/>
    </xf>
    <xf numFmtId="0" fontId="6" fillId="16" borderId="12" xfId="0" applyFont="1" applyFill="1" applyBorder="1" applyAlignment="1">
      <alignment horizontal="left" vertical="top" wrapText="1"/>
    </xf>
    <xf numFmtId="0" fontId="6" fillId="16" borderId="19" xfId="0" applyFont="1" applyFill="1" applyBorder="1" applyAlignment="1">
      <alignment horizontal="left" vertical="top" wrapText="1"/>
    </xf>
    <xf numFmtId="0" fontId="6" fillId="16" borderId="0" xfId="0" applyFont="1" applyFill="1" applyBorder="1" applyAlignment="1">
      <alignment horizontal="left" vertical="top" wrapText="1"/>
    </xf>
    <xf numFmtId="0" fontId="6" fillId="16" borderId="5" xfId="0" applyFont="1" applyFill="1" applyBorder="1" applyAlignment="1">
      <alignment horizontal="left" vertical="top" wrapText="1"/>
    </xf>
    <xf numFmtId="0" fontId="6" fillId="16" borderId="20" xfId="0" applyFont="1" applyFill="1" applyBorder="1" applyAlignment="1">
      <alignment horizontal="left" vertical="top" wrapText="1"/>
    </xf>
    <xf numFmtId="0" fontId="6" fillId="16" borderId="7" xfId="0" applyFont="1" applyFill="1" applyBorder="1" applyAlignment="1">
      <alignment horizontal="left" vertical="top" wrapText="1"/>
    </xf>
    <xf numFmtId="0" fontId="6" fillId="16" borderId="13" xfId="0" applyFont="1" applyFill="1" applyBorder="1" applyAlignment="1">
      <alignment horizontal="left" vertical="top" wrapText="1"/>
    </xf>
    <xf numFmtId="0" fontId="19" fillId="17" borderId="24" xfId="0" applyFont="1" applyFill="1" applyBorder="1" applyAlignment="1">
      <alignment horizontal="left" vertical="top" wrapText="1"/>
    </xf>
    <xf numFmtId="0" fontId="0" fillId="17" borderId="18" xfId="0" applyFill="1" applyBorder="1" applyAlignment="1">
      <alignment horizontal="left" vertical="top" wrapText="1"/>
    </xf>
    <xf numFmtId="0" fontId="0" fillId="17" borderId="3" xfId="0" applyFill="1" applyBorder="1" applyAlignment="1">
      <alignment horizontal="left" vertical="top" wrapText="1"/>
    </xf>
    <xf numFmtId="0" fontId="6" fillId="0" borderId="0" xfId="0" applyFont="1" applyAlignment="1">
      <alignment horizontal="center"/>
    </xf>
  </cellXfs>
  <cellStyles count="27">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urrency" xfId="19" builtinId="4"/>
    <cellStyle name="Emphasis 1" xfId="20"/>
    <cellStyle name="Emphasis 2" xfId="21"/>
    <cellStyle name="Emphasis 3" xfId="22"/>
    <cellStyle name="Neutral" xfId="23" builtinId="28"/>
    <cellStyle name="Normal" xfId="0" builtinId="0"/>
    <cellStyle name="Percent" xfId="24" builtinId="5"/>
    <cellStyle name="Sheet Title" xfId="25"/>
    <cellStyle name="Title" xfId="26" builtin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0.13528591352859135"/>
          <c:y val="0.13174946004319654"/>
          <c:w val="0.85774058577405854"/>
          <c:h val="0.73866090712742982"/>
        </c:manualLayout>
      </c:layout>
      <c:barChart>
        <c:barDir val="col"/>
        <c:grouping val="clustered"/>
        <c:varyColors val="0"/>
        <c:ser>
          <c:idx val="0"/>
          <c:order val="0"/>
          <c:tx>
            <c:strRef>
              <c:f>'Cash Flow Forecast'!$A$58</c:f>
              <c:strCache>
                <c:ptCount val="1"/>
                <c:pt idx="0">
                  <c:v>Closing Balance</c:v>
                </c:pt>
              </c:strCache>
            </c:strRef>
          </c:tx>
          <c:spPr>
            <a:solidFill>
              <a:srgbClr val="9999FF"/>
            </a:solidFill>
            <a:ln w="12700">
              <a:solidFill>
                <a:srgbClr val="000000"/>
              </a:solidFill>
              <a:prstDash val="solid"/>
            </a:ln>
          </c:spPr>
          <c:invertIfNegative val="0"/>
          <c:cat>
            <c:strRef>
              <c:f>'Cash Flow Forecast'!$B$5:$M$5</c:f>
              <c:strCache>
                <c:ptCount val="12"/>
                <c:pt idx="0">
                  <c:v> January </c:v>
                </c:pt>
                <c:pt idx="1">
                  <c:v> February </c:v>
                </c:pt>
                <c:pt idx="2">
                  <c:v> March </c:v>
                </c:pt>
                <c:pt idx="3">
                  <c:v> April </c:v>
                </c:pt>
                <c:pt idx="4">
                  <c:v> May </c:v>
                </c:pt>
                <c:pt idx="5">
                  <c:v> June </c:v>
                </c:pt>
                <c:pt idx="6">
                  <c:v> July </c:v>
                </c:pt>
                <c:pt idx="7">
                  <c:v> August </c:v>
                </c:pt>
                <c:pt idx="8">
                  <c:v> September </c:v>
                </c:pt>
                <c:pt idx="9">
                  <c:v> October </c:v>
                </c:pt>
                <c:pt idx="10">
                  <c:v> November </c:v>
                </c:pt>
                <c:pt idx="11">
                  <c:v> December </c:v>
                </c:pt>
              </c:strCache>
            </c:strRef>
          </c:cat>
          <c:val>
            <c:numRef>
              <c:f>'Cash Flow Forecast'!$B$58:$M$58</c:f>
              <c:numCache>
                <c:formatCode>_-\£* #,##0.00_-;"-£"* #,##0.00_-;_-\£* \-??_-;_-@_-</c:formatCode>
                <c:ptCount val="12"/>
                <c:pt idx="0">
                  <c:v>3745.8333333333285</c:v>
                </c:pt>
                <c:pt idx="1">
                  <c:v>-3894.3333333333394</c:v>
                </c:pt>
                <c:pt idx="2">
                  <c:v>-8609.2075000000041</c:v>
                </c:pt>
                <c:pt idx="3">
                  <c:v>-10530.10435416667</c:v>
                </c:pt>
                <c:pt idx="4">
                  <c:v>-7611.0236296875046</c:v>
                </c:pt>
                <c:pt idx="5">
                  <c:v>-1757.9658870963649</c:v>
                </c:pt>
                <c:pt idx="6">
                  <c:v>4029.6827020837409</c:v>
                </c:pt>
                <c:pt idx="7">
                  <c:v>8665.5160354170694</c:v>
                </c:pt>
                <c:pt idx="8">
                  <c:v>11253.349368750398</c:v>
                </c:pt>
                <c:pt idx="9">
                  <c:v>11409.182702083726</c:v>
                </c:pt>
                <c:pt idx="10">
                  <c:v>10595.016035417055</c:v>
                </c:pt>
                <c:pt idx="11">
                  <c:v>8300.8493687503906</c:v>
                </c:pt>
              </c:numCache>
            </c:numRef>
          </c:val>
          <c:extLst xmlns:c16r2="http://schemas.microsoft.com/office/drawing/2015/06/chart">
            <c:ext xmlns:c16="http://schemas.microsoft.com/office/drawing/2014/chart" uri="{C3380CC4-5D6E-409C-BE32-E72D297353CC}">
              <c16:uniqueId val="{00000000-8462-496F-B74C-2F738604479A}"/>
            </c:ext>
          </c:extLst>
        </c:ser>
        <c:dLbls>
          <c:showLegendKey val="0"/>
          <c:showVal val="0"/>
          <c:showCatName val="0"/>
          <c:showSerName val="0"/>
          <c:showPercent val="0"/>
          <c:showBubbleSize val="0"/>
        </c:dLbls>
        <c:gapWidth val="150"/>
        <c:axId val="134899968"/>
        <c:axId val="134906240"/>
      </c:barChart>
      <c:catAx>
        <c:axId val="13489996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Month</a:t>
                </a:r>
              </a:p>
            </c:rich>
          </c:tx>
          <c:layout>
            <c:manualLayout>
              <c:xMode val="edge"/>
              <c:yMode val="edge"/>
              <c:x val="0.5403439011261153"/>
              <c:y val="0.94704676606071336"/>
            </c:manualLayout>
          </c:layout>
          <c:overlay val="0"/>
          <c:spPr>
            <a:noFill/>
            <a:ln w="25400">
              <a:noFill/>
            </a:ln>
          </c:spPr>
        </c:title>
        <c:numFmt formatCode="_-\£* #,##0.00_-;&quot;-£&quot;* #,##0.00_-;_-\£* \-??_-;_-@_-"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34906240"/>
        <c:crosses val="autoZero"/>
        <c:auto val="1"/>
        <c:lblAlgn val="ctr"/>
        <c:lblOffset val="100"/>
        <c:tickMarkSkip val="1"/>
        <c:noMultiLvlLbl val="1"/>
      </c:catAx>
      <c:valAx>
        <c:axId val="134906240"/>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Closing Cash Balance</a:t>
                </a:r>
              </a:p>
            </c:rich>
          </c:tx>
          <c:layout>
            <c:manualLayout>
              <c:xMode val="edge"/>
              <c:yMode val="edge"/>
              <c:x val="3.3069317658065444E-3"/>
              <c:y val="0.34928710785252259"/>
            </c:manualLayout>
          </c:layout>
          <c:overlay val="0"/>
          <c:spPr>
            <a:noFill/>
            <a:ln w="25400">
              <a:noFill/>
            </a:ln>
          </c:spPr>
        </c:title>
        <c:numFmt formatCode="_-\£* #,##0.00_-;&quot;-£&quot;* #,##0.00_-;_-\£* \-??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4899968"/>
        <c:crossesAt val="1"/>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9">
    <tabColor indexed="48"/>
  </sheetPr>
  <sheetViews>
    <sheetView zoomScale="129" workbookViewId="0"/>
  </sheetViews>
  <pageMargins left="0.7" right="0.7" top="0.75" bottom="0.75" header="0.5" footer="0.5"/>
  <pageSetup paperSize="9" orientation="landscape" verticalDpi="300" r:id="rId1"/>
  <headerFooter alignWithMargins="0">
    <oddHeader>&amp;A</oddHeader>
    <oddFooter>Page &amp;P</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10872" cy="60841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B1:M25"/>
  <sheetViews>
    <sheetView showGridLines="0" showRowColHeaders="0" showZeros="0" tabSelected="1" zoomScale="150" zoomScaleNormal="150" workbookViewId="0">
      <selection activeCell="C4" sqref="C4"/>
    </sheetView>
  </sheetViews>
  <sheetFormatPr defaultRowHeight="12.75" x14ac:dyDescent="0.2"/>
  <cols>
    <col min="1" max="1" width="11.42578125" style="1" customWidth="1"/>
    <col min="2" max="2" width="20.7109375" style="1" customWidth="1"/>
    <col min="3" max="5" width="13.28515625" style="1" customWidth="1"/>
    <col min="6" max="11" width="12.85546875" style="1" customWidth="1"/>
    <col min="12" max="13" width="11.42578125" style="1" customWidth="1"/>
    <col min="14" max="14" width="20.140625" style="1" customWidth="1"/>
    <col min="15" max="256" width="11.42578125" style="1" customWidth="1"/>
    <col min="257" max="16384" width="9.140625" style="1"/>
  </cols>
  <sheetData>
    <row r="1" spans="2:13" ht="12.75" customHeight="1" x14ac:dyDescent="0.2">
      <c r="B1" s="2"/>
      <c r="C1" s="2"/>
      <c r="D1" s="2"/>
      <c r="E1" s="2"/>
      <c r="F1" s="2"/>
      <c r="G1" s="2"/>
      <c r="H1" s="2"/>
      <c r="I1" s="2"/>
      <c r="J1" s="2"/>
      <c r="K1" s="2"/>
    </row>
    <row r="2" spans="2:13" ht="12.75" customHeight="1" x14ac:dyDescent="0.25">
      <c r="B2" s="127" t="s">
        <v>0</v>
      </c>
      <c r="C2" s="127" t="s">
        <v>66</v>
      </c>
      <c r="D2" s="2"/>
      <c r="E2" s="2"/>
      <c r="F2" s="124" t="s">
        <v>62</v>
      </c>
      <c r="G2" s="2"/>
      <c r="H2" s="2"/>
      <c r="I2" s="2"/>
    </row>
    <row r="3" spans="2:13" ht="20.25" customHeight="1" thickBot="1" x14ac:dyDescent="0.25">
      <c r="B3" s="142" t="s">
        <v>104</v>
      </c>
      <c r="C3" s="142" t="s">
        <v>86</v>
      </c>
      <c r="D3" s="117"/>
      <c r="E3" s="2"/>
      <c r="F3" s="157" t="s">
        <v>84</v>
      </c>
      <c r="G3" s="158"/>
      <c r="H3" s="158"/>
      <c r="I3" s="159"/>
    </row>
    <row r="4" spans="2:13" s="5" customFormat="1" ht="33.75" customHeight="1" x14ac:dyDescent="0.25">
      <c r="B4" s="64" t="s">
        <v>1</v>
      </c>
      <c r="C4" s="32"/>
      <c r="D4" s="32"/>
      <c r="E4"/>
      <c r="F4" s="163"/>
      <c r="G4" s="164"/>
      <c r="H4" s="164"/>
      <c r="I4" s="165"/>
      <c r="J4"/>
      <c r="K4" s="4"/>
    </row>
    <row r="5" spans="2:13" s="5" customFormat="1" ht="43.5" customHeight="1" x14ac:dyDescent="0.2">
      <c r="B5" s="35" t="s">
        <v>24</v>
      </c>
      <c r="C5" s="37" t="s">
        <v>2</v>
      </c>
      <c r="D5" s="34" t="s">
        <v>3</v>
      </c>
      <c r="E5" s="6"/>
      <c r="F5" s="124" t="s">
        <v>62</v>
      </c>
      <c r="G5" s="1"/>
      <c r="H5" s="1"/>
      <c r="I5"/>
      <c r="J5"/>
      <c r="K5"/>
    </row>
    <row r="6" spans="2:13" ht="14.25" customHeight="1" thickBot="1" x14ac:dyDescent="0.25">
      <c r="B6" s="143" t="s">
        <v>87</v>
      </c>
      <c r="C6" s="143">
        <v>40</v>
      </c>
      <c r="D6" s="144">
        <v>25</v>
      </c>
      <c r="E6" s="7"/>
      <c r="F6" s="157" t="s">
        <v>85</v>
      </c>
      <c r="G6" s="158"/>
      <c r="H6" s="158"/>
      <c r="I6" s="159"/>
      <c r="J6"/>
      <c r="K6"/>
      <c r="L6"/>
      <c r="M6"/>
    </row>
    <row r="7" spans="2:13" ht="13.5" thickBot="1" x14ac:dyDescent="0.25">
      <c r="B7" s="143" t="s">
        <v>88</v>
      </c>
      <c r="C7" s="143">
        <v>36.5</v>
      </c>
      <c r="D7" s="144">
        <v>25</v>
      </c>
      <c r="E7" s="7"/>
      <c r="F7" s="160"/>
      <c r="G7" s="161"/>
      <c r="H7" s="161"/>
      <c r="I7" s="162"/>
      <c r="J7"/>
      <c r="K7"/>
      <c r="L7"/>
      <c r="M7"/>
    </row>
    <row r="8" spans="2:13" ht="13.5" thickBot="1" x14ac:dyDescent="0.25">
      <c r="B8" s="143" t="s">
        <v>89</v>
      </c>
      <c r="C8" s="143">
        <v>10</v>
      </c>
      <c r="D8" s="144">
        <v>6</v>
      </c>
      <c r="E8" s="7"/>
      <c r="F8" s="160"/>
      <c r="G8" s="161"/>
      <c r="H8" s="161"/>
      <c r="I8" s="162"/>
      <c r="J8"/>
      <c r="K8"/>
      <c r="L8"/>
      <c r="M8"/>
    </row>
    <row r="9" spans="2:13" ht="13.5" thickBot="1" x14ac:dyDescent="0.25">
      <c r="B9" s="143" t="s">
        <v>90</v>
      </c>
      <c r="C9" s="143">
        <v>50</v>
      </c>
      <c r="D9" s="144">
        <v>35</v>
      </c>
      <c r="E9" s="7"/>
      <c r="F9" s="160"/>
      <c r="G9" s="161"/>
      <c r="H9" s="161"/>
      <c r="I9" s="162"/>
      <c r="J9"/>
      <c r="K9"/>
      <c r="L9"/>
      <c r="M9"/>
    </row>
    <row r="10" spans="2:13" ht="13.5" thickBot="1" x14ac:dyDescent="0.25">
      <c r="B10" s="143" t="s">
        <v>91</v>
      </c>
      <c r="C10" s="143">
        <v>200</v>
      </c>
      <c r="D10" s="144">
        <v>150</v>
      </c>
      <c r="E10" s="7"/>
      <c r="F10" s="160"/>
      <c r="G10" s="161"/>
      <c r="H10" s="161"/>
      <c r="I10" s="162"/>
      <c r="J10"/>
      <c r="K10"/>
      <c r="L10"/>
      <c r="M10"/>
    </row>
    <row r="11" spans="2:13" ht="13.5" thickBot="1" x14ac:dyDescent="0.25">
      <c r="B11" s="36"/>
      <c r="C11" s="36"/>
      <c r="D11" s="33"/>
      <c r="E11"/>
      <c r="F11" s="160"/>
      <c r="G11" s="161"/>
      <c r="H11" s="161"/>
      <c r="I11" s="162"/>
      <c r="J11"/>
      <c r="K11" s="27"/>
    </row>
    <row r="12" spans="2:13" ht="13.5" thickBot="1" x14ac:dyDescent="0.25">
      <c r="B12" s="36"/>
      <c r="C12" s="36"/>
      <c r="D12" s="33"/>
      <c r="E12"/>
      <c r="F12" s="160"/>
      <c r="G12" s="161"/>
      <c r="H12" s="161"/>
      <c r="I12" s="162"/>
      <c r="J12"/>
      <c r="K12" s="27"/>
    </row>
    <row r="13" spans="2:13" ht="13.5" thickBot="1" x14ac:dyDescent="0.25">
      <c r="B13" s="36"/>
      <c r="C13" s="36"/>
      <c r="D13" s="33"/>
      <c r="E13"/>
      <c r="F13" s="160"/>
      <c r="G13" s="161"/>
      <c r="H13" s="161"/>
      <c r="I13" s="162"/>
      <c r="J13"/>
      <c r="K13" s="27"/>
    </row>
    <row r="14" spans="2:13" ht="13.5" thickBot="1" x14ac:dyDescent="0.25">
      <c r="B14" s="36"/>
      <c r="C14" s="36"/>
      <c r="D14" s="33"/>
      <c r="E14"/>
      <c r="F14" s="160"/>
      <c r="G14" s="161"/>
      <c r="H14" s="161"/>
      <c r="I14" s="162"/>
      <c r="J14"/>
      <c r="K14" s="27"/>
    </row>
    <row r="15" spans="2:13" ht="13.5" thickBot="1" x14ac:dyDescent="0.25">
      <c r="B15" s="36"/>
      <c r="C15" s="36"/>
      <c r="D15" s="33"/>
      <c r="E15"/>
      <c r="F15" s="160"/>
      <c r="G15" s="161"/>
      <c r="H15" s="161"/>
      <c r="I15" s="162"/>
      <c r="J15"/>
      <c r="K15" s="27"/>
    </row>
    <row r="16" spans="2:13" ht="13.5" thickBot="1" x14ac:dyDescent="0.25">
      <c r="B16" s="36"/>
      <c r="C16" s="36"/>
      <c r="D16" s="33"/>
      <c r="E16"/>
      <c r="F16" s="160"/>
      <c r="G16" s="161"/>
      <c r="H16" s="161"/>
      <c r="I16" s="162"/>
      <c r="J16"/>
      <c r="K16" s="27"/>
    </row>
    <row r="17" spans="2:11" ht="13.5" thickBot="1" x14ac:dyDescent="0.25">
      <c r="B17" s="36"/>
      <c r="C17" s="36"/>
      <c r="D17" s="33"/>
      <c r="E17"/>
      <c r="F17" s="160"/>
      <c r="G17" s="161"/>
      <c r="H17" s="161"/>
      <c r="I17" s="162"/>
      <c r="J17"/>
      <c r="K17" s="27"/>
    </row>
    <row r="18" spans="2:11" ht="13.5" thickBot="1" x14ac:dyDescent="0.25">
      <c r="B18" s="36"/>
      <c r="C18" s="36"/>
      <c r="D18" s="33"/>
      <c r="E18"/>
      <c r="F18" s="160"/>
      <c r="G18" s="161"/>
      <c r="H18" s="161"/>
      <c r="I18" s="162"/>
      <c r="J18"/>
      <c r="K18" s="27"/>
    </row>
    <row r="19" spans="2:11" ht="13.5" thickBot="1" x14ac:dyDescent="0.25">
      <c r="B19" s="36"/>
      <c r="C19" s="36"/>
      <c r="D19" s="33"/>
      <c r="E19"/>
      <c r="F19" s="160"/>
      <c r="G19" s="161"/>
      <c r="H19" s="161"/>
      <c r="I19" s="162"/>
      <c r="J19"/>
      <c r="K19" s="27"/>
    </row>
    <row r="20" spans="2:11" ht="13.5" thickBot="1" x14ac:dyDescent="0.25">
      <c r="B20" s="36"/>
      <c r="C20" s="36"/>
      <c r="D20" s="33"/>
      <c r="E20"/>
      <c r="F20" s="160"/>
      <c r="G20" s="161"/>
      <c r="H20" s="161"/>
      <c r="I20" s="162"/>
      <c r="J20"/>
      <c r="K20" s="27"/>
    </row>
    <row r="21" spans="2:11" ht="13.5" thickBot="1" x14ac:dyDescent="0.25">
      <c r="B21" s="36"/>
      <c r="C21" s="36"/>
      <c r="D21" s="33"/>
      <c r="E21"/>
      <c r="F21" s="160"/>
      <c r="G21" s="161"/>
      <c r="H21" s="161"/>
      <c r="I21" s="162"/>
      <c r="J21"/>
      <c r="K21" s="27"/>
    </row>
    <row r="22" spans="2:11" ht="13.5" thickBot="1" x14ac:dyDescent="0.25">
      <c r="B22" s="36"/>
      <c r="C22" s="36"/>
      <c r="D22" s="33"/>
      <c r="E22"/>
      <c r="F22" s="160"/>
      <c r="G22" s="161"/>
      <c r="H22" s="161"/>
      <c r="I22" s="162"/>
      <c r="J22"/>
      <c r="K22" s="27"/>
    </row>
    <row r="23" spans="2:11" ht="13.5" thickBot="1" x14ac:dyDescent="0.25">
      <c r="B23" s="36"/>
      <c r="C23" s="36"/>
      <c r="D23" s="33"/>
      <c r="E23"/>
      <c r="F23" s="160"/>
      <c r="G23" s="161"/>
      <c r="H23" s="161"/>
      <c r="I23" s="162"/>
      <c r="J23"/>
      <c r="K23" s="27"/>
    </row>
    <row r="24" spans="2:11" ht="13.5" thickBot="1" x14ac:dyDescent="0.25">
      <c r="B24" s="36"/>
      <c r="C24" s="36"/>
      <c r="D24" s="33"/>
      <c r="E24"/>
      <c r="F24" s="160"/>
      <c r="G24" s="161"/>
      <c r="H24" s="161"/>
      <c r="I24" s="162"/>
      <c r="J24"/>
      <c r="K24" s="27"/>
    </row>
    <row r="25" spans="2:11" ht="13.5" thickBot="1" x14ac:dyDescent="0.25">
      <c r="B25" s="36"/>
      <c r="C25" s="36"/>
      <c r="D25" s="33"/>
      <c r="E25"/>
      <c r="F25" s="163"/>
      <c r="G25" s="164"/>
      <c r="H25" s="164"/>
      <c r="I25" s="165"/>
      <c r="J25"/>
      <c r="K25" s="27"/>
    </row>
  </sheetData>
  <sheetProtection selectLockedCells="1"/>
  <mergeCells count="2">
    <mergeCell ref="F6:I25"/>
    <mergeCell ref="F3:I4"/>
  </mergeCells>
  <phoneticPr fontId="12" type="noConversion"/>
  <pageMargins left="0.74803149606299213" right="0.74803149606299213" top="0.98425196850393704" bottom="0.98425196850393704" header="0.51181102362204722" footer="0.51181102362204722"/>
  <pageSetup paperSize="9" firstPageNumber="0" fitToHeight="3" orientation="landscape" horizontalDpi="300" verticalDpi="300"/>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2:M44"/>
  <sheetViews>
    <sheetView showGridLines="0" showZeros="0" zoomScale="150" zoomScaleNormal="150" workbookViewId="0">
      <selection activeCell="H5" sqref="H5"/>
    </sheetView>
  </sheetViews>
  <sheetFormatPr defaultColWidth="11.7109375" defaultRowHeight="12.75" x14ac:dyDescent="0.2"/>
  <cols>
    <col min="1" max="1" width="22.42578125" customWidth="1"/>
    <col min="2" max="2" width="0.7109375" customWidth="1"/>
    <col min="3" max="5" width="11.7109375" customWidth="1"/>
    <col min="6" max="6" width="20.7109375" customWidth="1"/>
    <col min="7" max="7" width="0.7109375" customWidth="1"/>
    <col min="8" max="8" width="11.7109375" customWidth="1"/>
  </cols>
  <sheetData>
    <row r="2" spans="1:13" ht="15" customHeight="1" x14ac:dyDescent="0.3">
      <c r="A2" s="178" t="str">
        <f>Products!B3</f>
        <v>BusTech Software</v>
      </c>
      <c r="B2" s="178"/>
      <c r="C2" s="178"/>
      <c r="D2" s="178"/>
      <c r="E2" s="178"/>
      <c r="F2" s="178"/>
      <c r="G2" s="178"/>
      <c r="H2" s="178"/>
      <c r="I2" s="178"/>
      <c r="J2" s="178"/>
      <c r="K2" s="66"/>
      <c r="L2" s="66"/>
      <c r="M2" s="66"/>
    </row>
    <row r="3" spans="1:13" ht="27" customHeight="1" x14ac:dyDescent="0.25">
      <c r="A3" s="63" t="s">
        <v>4</v>
      </c>
      <c r="B3" s="179" t="s">
        <v>60</v>
      </c>
      <c r="C3" s="180"/>
      <c r="D3" s="180"/>
      <c r="E3" s="4"/>
      <c r="F3" s="9"/>
      <c r="G3" s="179" t="s">
        <v>59</v>
      </c>
      <c r="H3" s="179"/>
      <c r="I3" s="179"/>
    </row>
    <row r="4" spans="1:13" ht="14.25" customHeight="1" x14ac:dyDescent="0.2">
      <c r="A4" s="73"/>
      <c r="B4" s="119" t="s">
        <v>6</v>
      </c>
      <c r="C4" s="29" t="s">
        <v>69</v>
      </c>
      <c r="D4" s="29" t="s">
        <v>8</v>
      </c>
      <c r="G4" s="119" t="s">
        <v>6</v>
      </c>
      <c r="H4" s="29" t="s">
        <v>7</v>
      </c>
      <c r="I4" s="29" t="s">
        <v>8</v>
      </c>
    </row>
    <row r="5" spans="1:13" ht="13.5" thickBot="1" x14ac:dyDescent="0.25">
      <c r="A5" s="73" t="str">
        <f>Products!B6</f>
        <v>Design</v>
      </c>
      <c r="B5" s="120">
        <f>100-C5-D5</f>
        <v>20</v>
      </c>
      <c r="C5" s="145">
        <v>50</v>
      </c>
      <c r="D5" s="145">
        <v>30</v>
      </c>
      <c r="E5" s="10" t="str">
        <f>IF(B5&lt;0,"ERROR","")</f>
        <v/>
      </c>
      <c r="F5" s="73" t="str">
        <f>Products!B6</f>
        <v>Design</v>
      </c>
      <c r="G5" s="123">
        <f>100-H5-I5</f>
        <v>0</v>
      </c>
      <c r="H5" s="145">
        <v>60</v>
      </c>
      <c r="I5" s="146">
        <v>40</v>
      </c>
      <c r="J5" s="10" t="str">
        <f>IF(G5&lt;0,"ERROR","")</f>
        <v/>
      </c>
    </row>
    <row r="6" spans="1:13" ht="13.5" thickBot="1" x14ac:dyDescent="0.25">
      <c r="A6" s="73" t="str">
        <f>Products!B7</f>
        <v>Installation</v>
      </c>
      <c r="B6" s="121">
        <f t="shared" ref="B6:B24" si="0">100-C6-D6</f>
        <v>0</v>
      </c>
      <c r="C6" s="145">
        <v>40</v>
      </c>
      <c r="D6" s="145">
        <v>60</v>
      </c>
      <c r="E6" s="10" t="str">
        <f t="shared" ref="E6:E24" si="1">IF(B6&lt;0,"ERROR","")</f>
        <v/>
      </c>
      <c r="F6" s="73" t="str">
        <f>Products!B7</f>
        <v>Installation</v>
      </c>
      <c r="G6" s="123">
        <f t="shared" ref="G6:G24" si="2">100-H6-I6</f>
        <v>30</v>
      </c>
      <c r="H6" s="145">
        <v>40</v>
      </c>
      <c r="I6" s="146">
        <v>30</v>
      </c>
      <c r="J6" s="10" t="str">
        <f t="shared" ref="J6:J24" si="3">IF(G6&lt;0,"ERROR","")</f>
        <v/>
      </c>
    </row>
    <row r="7" spans="1:13" ht="13.5" thickBot="1" x14ac:dyDescent="0.25">
      <c r="A7" s="73" t="str">
        <f>Products!B8</f>
        <v>Phone support</v>
      </c>
      <c r="B7" s="121">
        <f t="shared" si="0"/>
        <v>100</v>
      </c>
      <c r="C7" s="145">
        <v>0</v>
      </c>
      <c r="D7" s="145"/>
      <c r="E7" s="10" t="str">
        <f t="shared" si="1"/>
        <v/>
      </c>
      <c r="F7" s="73" t="str">
        <f>Products!B8</f>
        <v>Phone support</v>
      </c>
      <c r="G7" s="123">
        <f t="shared" si="2"/>
        <v>50</v>
      </c>
      <c r="H7" s="145">
        <v>30</v>
      </c>
      <c r="I7" s="146">
        <v>20</v>
      </c>
      <c r="J7" s="10" t="str">
        <f t="shared" si="3"/>
        <v/>
      </c>
    </row>
    <row r="8" spans="1:13" ht="13.5" thickBot="1" x14ac:dyDescent="0.25">
      <c r="A8" s="73" t="str">
        <f>Products!B9</f>
        <v>Emergency call out</v>
      </c>
      <c r="B8" s="121">
        <f t="shared" si="0"/>
        <v>30</v>
      </c>
      <c r="C8" s="145">
        <v>50</v>
      </c>
      <c r="D8" s="145">
        <v>20</v>
      </c>
      <c r="E8" s="10" t="str">
        <f t="shared" si="1"/>
        <v/>
      </c>
      <c r="F8" s="73" t="str">
        <f>Products!B9</f>
        <v>Emergency call out</v>
      </c>
      <c r="G8" s="123">
        <f t="shared" si="2"/>
        <v>80</v>
      </c>
      <c r="H8" s="145">
        <v>20</v>
      </c>
      <c r="I8" s="146"/>
      <c r="J8" s="10" t="str">
        <f t="shared" si="3"/>
        <v/>
      </c>
    </row>
    <row r="9" spans="1:13" ht="13.5" thickBot="1" x14ac:dyDescent="0.25">
      <c r="A9" s="73" t="str">
        <f>Products!B10</f>
        <v>Software sales</v>
      </c>
      <c r="B9" s="121">
        <f>100-C9-D9</f>
        <v>30</v>
      </c>
      <c r="C9" s="145">
        <v>40</v>
      </c>
      <c r="D9" s="145">
        <v>30</v>
      </c>
      <c r="E9" s="10" t="str">
        <f t="shared" si="1"/>
        <v/>
      </c>
      <c r="F9" s="73" t="str">
        <f>Products!B10</f>
        <v>Software sales</v>
      </c>
      <c r="G9" s="123">
        <f t="shared" si="2"/>
        <v>20</v>
      </c>
      <c r="H9" s="145">
        <v>50</v>
      </c>
      <c r="I9" s="146">
        <v>30</v>
      </c>
      <c r="J9" s="10" t="str">
        <f t="shared" si="3"/>
        <v/>
      </c>
    </row>
    <row r="10" spans="1:13" ht="13.5" thickBot="1" x14ac:dyDescent="0.25">
      <c r="A10" s="73">
        <f>Products!B11</f>
        <v>0</v>
      </c>
      <c r="B10" s="121">
        <f t="shared" si="0"/>
        <v>100</v>
      </c>
      <c r="C10" s="30"/>
      <c r="D10" s="30"/>
      <c r="E10" s="10" t="str">
        <f t="shared" si="1"/>
        <v/>
      </c>
      <c r="F10" s="73">
        <f>Products!B11</f>
        <v>0</v>
      </c>
      <c r="G10" s="123">
        <f t="shared" si="2"/>
        <v>100</v>
      </c>
      <c r="H10" s="30"/>
      <c r="I10" s="30"/>
      <c r="J10" s="10" t="str">
        <f t="shared" si="3"/>
        <v/>
      </c>
    </row>
    <row r="11" spans="1:13" ht="13.5" thickBot="1" x14ac:dyDescent="0.25">
      <c r="A11" s="73">
        <f>Products!B12</f>
        <v>0</v>
      </c>
      <c r="B11" s="121">
        <f t="shared" si="0"/>
        <v>100</v>
      </c>
      <c r="C11" s="30"/>
      <c r="D11" s="30"/>
      <c r="E11" s="10" t="str">
        <f t="shared" si="1"/>
        <v/>
      </c>
      <c r="F11" s="73">
        <f>Products!B12</f>
        <v>0</v>
      </c>
      <c r="G11" s="123">
        <f t="shared" si="2"/>
        <v>100</v>
      </c>
      <c r="H11" s="30"/>
      <c r="I11" s="30"/>
      <c r="J11" s="10" t="str">
        <f t="shared" si="3"/>
        <v/>
      </c>
    </row>
    <row r="12" spans="1:13" ht="13.5" thickBot="1" x14ac:dyDescent="0.25">
      <c r="A12" s="73">
        <f>Products!B13</f>
        <v>0</v>
      </c>
      <c r="B12" s="121">
        <f t="shared" si="0"/>
        <v>100</v>
      </c>
      <c r="C12" s="30"/>
      <c r="D12" s="30"/>
      <c r="E12" s="10" t="str">
        <f t="shared" si="1"/>
        <v/>
      </c>
      <c r="F12" s="73">
        <f>Products!B13</f>
        <v>0</v>
      </c>
      <c r="G12" s="123">
        <f t="shared" si="2"/>
        <v>100</v>
      </c>
      <c r="H12" s="30"/>
      <c r="I12" s="30"/>
      <c r="J12" s="10" t="str">
        <f t="shared" si="3"/>
        <v/>
      </c>
    </row>
    <row r="13" spans="1:13" ht="13.5" thickBot="1" x14ac:dyDescent="0.25">
      <c r="A13" s="73">
        <f>Products!B14</f>
        <v>0</v>
      </c>
      <c r="B13" s="121">
        <f t="shared" si="0"/>
        <v>100</v>
      </c>
      <c r="C13" s="30"/>
      <c r="D13" s="30"/>
      <c r="E13" s="10" t="str">
        <f t="shared" si="1"/>
        <v/>
      </c>
      <c r="F13" s="73">
        <f>Products!B14</f>
        <v>0</v>
      </c>
      <c r="G13" s="123">
        <f t="shared" si="2"/>
        <v>100</v>
      </c>
      <c r="H13" s="30"/>
      <c r="I13" s="30"/>
      <c r="J13" s="10" t="str">
        <f t="shared" si="3"/>
        <v/>
      </c>
    </row>
    <row r="14" spans="1:13" ht="13.5" thickBot="1" x14ac:dyDescent="0.25">
      <c r="A14" s="73">
        <f>Products!B15</f>
        <v>0</v>
      </c>
      <c r="B14" s="121">
        <f t="shared" si="0"/>
        <v>100</v>
      </c>
      <c r="C14" s="30"/>
      <c r="D14" s="30"/>
      <c r="E14" s="10" t="str">
        <f t="shared" si="1"/>
        <v/>
      </c>
      <c r="F14" s="73">
        <f>Products!B15</f>
        <v>0</v>
      </c>
      <c r="G14" s="123">
        <f t="shared" si="2"/>
        <v>100</v>
      </c>
      <c r="H14" s="30"/>
      <c r="I14" s="30"/>
      <c r="J14" s="10" t="str">
        <f t="shared" si="3"/>
        <v/>
      </c>
    </row>
    <row r="15" spans="1:13" ht="13.5" thickBot="1" x14ac:dyDescent="0.25">
      <c r="A15" s="73">
        <f>Products!B16</f>
        <v>0</v>
      </c>
      <c r="B15" s="121">
        <f t="shared" si="0"/>
        <v>100</v>
      </c>
      <c r="C15" s="30"/>
      <c r="D15" s="30"/>
      <c r="E15" s="10" t="str">
        <f t="shared" si="1"/>
        <v/>
      </c>
      <c r="F15" s="73">
        <f>Products!B16</f>
        <v>0</v>
      </c>
      <c r="G15" s="123">
        <f t="shared" si="2"/>
        <v>100</v>
      </c>
      <c r="H15" s="30"/>
      <c r="I15" s="30"/>
      <c r="J15" s="10" t="str">
        <f t="shared" si="3"/>
        <v/>
      </c>
    </row>
    <row r="16" spans="1:13" ht="13.5" thickBot="1" x14ac:dyDescent="0.25">
      <c r="A16" s="73">
        <f>Products!B17</f>
        <v>0</v>
      </c>
      <c r="B16" s="121">
        <f t="shared" si="0"/>
        <v>100</v>
      </c>
      <c r="C16" s="30"/>
      <c r="D16" s="30"/>
      <c r="E16" s="10" t="str">
        <f t="shared" si="1"/>
        <v/>
      </c>
      <c r="F16" s="73">
        <f>Products!B17</f>
        <v>0</v>
      </c>
      <c r="G16" s="123">
        <f t="shared" si="2"/>
        <v>100</v>
      </c>
      <c r="H16" s="30"/>
      <c r="I16" s="30"/>
      <c r="J16" s="10" t="str">
        <f t="shared" si="3"/>
        <v/>
      </c>
    </row>
    <row r="17" spans="1:10" ht="13.5" thickBot="1" x14ac:dyDescent="0.25">
      <c r="A17" s="73">
        <f>Products!B18</f>
        <v>0</v>
      </c>
      <c r="B17" s="121">
        <f t="shared" si="0"/>
        <v>100</v>
      </c>
      <c r="C17" s="30"/>
      <c r="D17" s="30"/>
      <c r="E17" s="10" t="str">
        <f t="shared" si="1"/>
        <v/>
      </c>
      <c r="F17" s="73">
        <f>Products!B18</f>
        <v>0</v>
      </c>
      <c r="G17" s="123">
        <f t="shared" si="2"/>
        <v>100</v>
      </c>
      <c r="H17" s="30"/>
      <c r="I17" s="30"/>
      <c r="J17" s="10" t="str">
        <f t="shared" si="3"/>
        <v/>
      </c>
    </row>
    <row r="18" spans="1:10" ht="13.5" thickBot="1" x14ac:dyDescent="0.25">
      <c r="A18" s="73">
        <f>Products!B19</f>
        <v>0</v>
      </c>
      <c r="B18" s="121">
        <f t="shared" si="0"/>
        <v>100</v>
      </c>
      <c r="C18" s="30"/>
      <c r="D18" s="30"/>
      <c r="E18" s="10" t="str">
        <f t="shared" si="1"/>
        <v/>
      </c>
      <c r="F18" s="73">
        <f>Products!B19</f>
        <v>0</v>
      </c>
      <c r="G18" s="123">
        <f t="shared" si="2"/>
        <v>100</v>
      </c>
      <c r="H18" s="30"/>
      <c r="I18" s="30"/>
      <c r="J18" s="10" t="str">
        <f t="shared" si="3"/>
        <v/>
      </c>
    </row>
    <row r="19" spans="1:10" ht="13.5" thickBot="1" x14ac:dyDescent="0.25">
      <c r="A19" s="73">
        <f>Products!B20</f>
        <v>0</v>
      </c>
      <c r="B19" s="121">
        <f t="shared" si="0"/>
        <v>100</v>
      </c>
      <c r="C19" s="30"/>
      <c r="D19" s="30"/>
      <c r="E19" s="10" t="str">
        <f t="shared" si="1"/>
        <v/>
      </c>
      <c r="F19" s="73">
        <f>Products!B20</f>
        <v>0</v>
      </c>
      <c r="G19" s="123">
        <f t="shared" si="2"/>
        <v>100</v>
      </c>
      <c r="H19" s="30"/>
      <c r="I19" s="30"/>
      <c r="J19" s="10" t="str">
        <f t="shared" si="3"/>
        <v/>
      </c>
    </row>
    <row r="20" spans="1:10" ht="13.5" thickBot="1" x14ac:dyDescent="0.25">
      <c r="A20" s="73">
        <f>Products!B21</f>
        <v>0</v>
      </c>
      <c r="B20" s="121">
        <f t="shared" si="0"/>
        <v>100</v>
      </c>
      <c r="C20" s="30"/>
      <c r="D20" s="30"/>
      <c r="E20" s="10" t="str">
        <f t="shared" si="1"/>
        <v/>
      </c>
      <c r="F20" s="73">
        <f>Products!B21</f>
        <v>0</v>
      </c>
      <c r="G20" s="123">
        <f t="shared" si="2"/>
        <v>100</v>
      </c>
      <c r="H20" s="30"/>
      <c r="I20" s="30"/>
      <c r="J20" s="10" t="str">
        <f t="shared" si="3"/>
        <v/>
      </c>
    </row>
    <row r="21" spans="1:10" ht="13.5" thickBot="1" x14ac:dyDescent="0.25">
      <c r="A21" s="73">
        <f>Products!B22</f>
        <v>0</v>
      </c>
      <c r="B21" s="121">
        <f t="shared" si="0"/>
        <v>100</v>
      </c>
      <c r="C21" s="118"/>
      <c r="D21" s="30"/>
      <c r="E21" s="10" t="str">
        <f t="shared" si="1"/>
        <v/>
      </c>
      <c r="F21" s="73">
        <f>Products!B22</f>
        <v>0</v>
      </c>
      <c r="G21" s="123">
        <f t="shared" si="2"/>
        <v>100</v>
      </c>
      <c r="H21" s="30"/>
      <c r="I21" s="30"/>
      <c r="J21" s="10" t="str">
        <f t="shared" si="3"/>
        <v/>
      </c>
    </row>
    <row r="22" spans="1:10" ht="13.5" thickBot="1" x14ac:dyDescent="0.25">
      <c r="A22" s="73">
        <f>Products!B23</f>
        <v>0</v>
      </c>
      <c r="B22" s="121">
        <f t="shared" si="0"/>
        <v>100</v>
      </c>
      <c r="C22" s="30"/>
      <c r="D22" s="30"/>
      <c r="E22" s="10" t="str">
        <f t="shared" si="1"/>
        <v/>
      </c>
      <c r="F22" s="73">
        <f>Products!B23</f>
        <v>0</v>
      </c>
      <c r="G22" s="123">
        <f t="shared" si="2"/>
        <v>100</v>
      </c>
      <c r="H22" s="30"/>
      <c r="I22" s="30"/>
      <c r="J22" s="10" t="str">
        <f t="shared" si="3"/>
        <v/>
      </c>
    </row>
    <row r="23" spans="1:10" ht="13.5" thickBot="1" x14ac:dyDescent="0.25">
      <c r="A23" s="73">
        <f>Products!B24</f>
        <v>0</v>
      </c>
      <c r="B23" s="121">
        <f t="shared" si="0"/>
        <v>100</v>
      </c>
      <c r="C23" s="30"/>
      <c r="D23" s="30"/>
      <c r="E23" s="10" t="str">
        <f t="shared" si="1"/>
        <v/>
      </c>
      <c r="F23" s="73">
        <f>Products!B24</f>
        <v>0</v>
      </c>
      <c r="G23" s="123">
        <f t="shared" si="2"/>
        <v>100</v>
      </c>
      <c r="H23" s="30"/>
      <c r="I23" s="30"/>
      <c r="J23" s="10" t="str">
        <f t="shared" si="3"/>
        <v/>
      </c>
    </row>
    <row r="24" spans="1:10" ht="13.5" thickBot="1" x14ac:dyDescent="0.25">
      <c r="A24" s="73">
        <f>Products!B25</f>
        <v>0</v>
      </c>
      <c r="B24" s="121">
        <f t="shared" si="0"/>
        <v>100</v>
      </c>
      <c r="C24" s="30"/>
      <c r="D24" s="30"/>
      <c r="E24" s="10" t="str">
        <f t="shared" si="1"/>
        <v/>
      </c>
      <c r="F24" s="73">
        <f>Products!B25</f>
        <v>0</v>
      </c>
      <c r="G24" s="123">
        <f t="shared" si="2"/>
        <v>100</v>
      </c>
      <c r="H24" s="122"/>
      <c r="I24" s="30"/>
      <c r="J24" s="10" t="str">
        <f t="shared" si="3"/>
        <v/>
      </c>
    </row>
    <row r="25" spans="1:10" x14ac:dyDescent="0.2">
      <c r="B25" s="11"/>
      <c r="C25" s="181" t="s">
        <v>5</v>
      </c>
      <c r="D25" s="181"/>
      <c r="E25" s="10" t="str">
        <f>IF(OR(B24+C24+D24=100,AND(B24=0,C24=0,D24=0)),"","ERROR")</f>
        <v/>
      </c>
      <c r="G25" s="11"/>
      <c r="H25" s="181" t="s">
        <v>61</v>
      </c>
      <c r="I25" s="181"/>
    </row>
    <row r="27" spans="1:10" x14ac:dyDescent="0.2">
      <c r="A27" s="67" t="s">
        <v>62</v>
      </c>
      <c r="C27" s="169" t="s">
        <v>82</v>
      </c>
      <c r="D27" s="170"/>
      <c r="E27" s="171"/>
      <c r="F27" s="67" t="s">
        <v>62</v>
      </c>
      <c r="H27" s="169" t="s">
        <v>83</v>
      </c>
      <c r="I27" s="170"/>
      <c r="J27" s="171"/>
    </row>
    <row r="28" spans="1:10" x14ac:dyDescent="0.2">
      <c r="C28" s="172"/>
      <c r="D28" s="173"/>
      <c r="E28" s="174"/>
      <c r="H28" s="172"/>
      <c r="I28" s="173"/>
      <c r="J28" s="174"/>
    </row>
    <row r="29" spans="1:10" x14ac:dyDescent="0.2">
      <c r="C29" s="172"/>
      <c r="D29" s="173"/>
      <c r="E29" s="174"/>
      <c r="H29" s="172"/>
      <c r="I29" s="173"/>
      <c r="J29" s="174"/>
    </row>
    <row r="30" spans="1:10" x14ac:dyDescent="0.2">
      <c r="C30" s="172"/>
      <c r="D30" s="173"/>
      <c r="E30" s="174"/>
      <c r="H30" s="172"/>
      <c r="I30" s="173"/>
      <c r="J30" s="174"/>
    </row>
    <row r="31" spans="1:10" x14ac:dyDescent="0.2">
      <c r="C31" s="172"/>
      <c r="D31" s="173"/>
      <c r="E31" s="174"/>
      <c r="H31" s="172"/>
      <c r="I31" s="173"/>
      <c r="J31" s="174"/>
    </row>
    <row r="32" spans="1:10" x14ac:dyDescent="0.2">
      <c r="C32" s="172"/>
      <c r="D32" s="173"/>
      <c r="E32" s="174"/>
      <c r="H32" s="172"/>
      <c r="I32" s="173"/>
      <c r="J32" s="174"/>
    </row>
    <row r="33" spans="1:10" x14ac:dyDescent="0.2">
      <c r="C33" s="172"/>
      <c r="D33" s="173"/>
      <c r="E33" s="174"/>
      <c r="H33" s="172"/>
      <c r="I33" s="173"/>
      <c r="J33" s="174"/>
    </row>
    <row r="34" spans="1:10" x14ac:dyDescent="0.2">
      <c r="C34" s="172"/>
      <c r="D34" s="173"/>
      <c r="E34" s="174"/>
      <c r="H34" s="172"/>
      <c r="I34" s="173"/>
      <c r="J34" s="174"/>
    </row>
    <row r="35" spans="1:10" x14ac:dyDescent="0.2">
      <c r="C35" s="172"/>
      <c r="D35" s="173"/>
      <c r="E35" s="174"/>
      <c r="H35" s="172"/>
      <c r="I35" s="173"/>
      <c r="J35" s="174"/>
    </row>
    <row r="36" spans="1:10" x14ac:dyDescent="0.2">
      <c r="C36" s="172"/>
      <c r="D36" s="173"/>
      <c r="E36" s="174"/>
      <c r="H36" s="172"/>
      <c r="I36" s="173"/>
      <c r="J36" s="174"/>
    </row>
    <row r="37" spans="1:10" x14ac:dyDescent="0.2">
      <c r="C37" s="172"/>
      <c r="D37" s="173"/>
      <c r="E37" s="174"/>
      <c r="H37" s="172"/>
      <c r="I37" s="173"/>
      <c r="J37" s="174"/>
    </row>
    <row r="38" spans="1:10" x14ac:dyDescent="0.2">
      <c r="C38" s="172"/>
      <c r="D38" s="173"/>
      <c r="E38" s="174"/>
      <c r="H38" s="172"/>
      <c r="I38" s="173"/>
      <c r="J38" s="174"/>
    </row>
    <row r="39" spans="1:10" x14ac:dyDescent="0.2">
      <c r="C39" s="172"/>
      <c r="D39" s="173"/>
      <c r="E39" s="174"/>
      <c r="H39" s="172"/>
      <c r="I39" s="173"/>
      <c r="J39" s="174"/>
    </row>
    <row r="40" spans="1:10" x14ac:dyDescent="0.2">
      <c r="C40" s="172"/>
      <c r="D40" s="173"/>
      <c r="E40" s="174"/>
      <c r="H40" s="172"/>
      <c r="I40" s="173"/>
      <c r="J40" s="174"/>
    </row>
    <row r="41" spans="1:10" x14ac:dyDescent="0.2">
      <c r="C41" s="172"/>
      <c r="D41" s="173"/>
      <c r="E41" s="174"/>
      <c r="H41" s="172"/>
      <c r="I41" s="173"/>
      <c r="J41" s="174"/>
    </row>
    <row r="42" spans="1:10" x14ac:dyDescent="0.2">
      <c r="C42" s="175"/>
      <c r="D42" s="176"/>
      <c r="E42" s="177"/>
      <c r="H42" s="175"/>
      <c r="I42" s="176"/>
      <c r="J42" s="177"/>
    </row>
    <row r="44" spans="1:10" x14ac:dyDescent="0.2">
      <c r="A44" s="67" t="s">
        <v>71</v>
      </c>
      <c r="C44" s="166" t="s">
        <v>73</v>
      </c>
      <c r="D44" s="167"/>
      <c r="E44" s="167"/>
      <c r="F44" s="167"/>
      <c r="G44" s="167"/>
      <c r="H44" s="167"/>
      <c r="I44" s="167"/>
      <c r="J44" s="168"/>
    </row>
  </sheetData>
  <sheetProtection selectLockedCells="1"/>
  <mergeCells count="8">
    <mergeCell ref="C44:J44"/>
    <mergeCell ref="C27:E42"/>
    <mergeCell ref="H27:J42"/>
    <mergeCell ref="A2:J2"/>
    <mergeCell ref="B3:D3"/>
    <mergeCell ref="G3:I3"/>
    <mergeCell ref="C25:D25"/>
    <mergeCell ref="H25:I25"/>
  </mergeCells>
  <phoneticPr fontId="12" type="noConversion"/>
  <pageMargins left="0.78749999999999998" right="0.78749999999999998" top="1.0527777777777778" bottom="1.0527777777777778" header="0.78749999999999998" footer="0.78749999999999998"/>
  <pageSetup paperSize="9" firstPageNumber="0" orientation="landscape" horizontalDpi="300" verticalDpi="300"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M41"/>
  <sheetViews>
    <sheetView showGridLines="0" showRowColHeaders="0" showZeros="0" zoomScale="150" zoomScaleNormal="150" workbookViewId="0">
      <selection activeCell="C13" sqref="C13"/>
    </sheetView>
  </sheetViews>
  <sheetFormatPr defaultColWidth="8.85546875" defaultRowHeight="12.75" x14ac:dyDescent="0.2"/>
  <cols>
    <col min="1" max="1" width="20.7109375" customWidth="1"/>
    <col min="2" max="13" width="10.7109375" customWidth="1"/>
  </cols>
  <sheetData>
    <row r="1" spans="1:13" ht="12.75" customHeight="1" x14ac:dyDescent="0.2"/>
    <row r="2" spans="1:13" ht="18.75" customHeight="1" x14ac:dyDescent="0.3">
      <c r="A2" s="182" t="str">
        <f>Products!B3</f>
        <v>BusTech Software</v>
      </c>
      <c r="B2" s="182"/>
      <c r="C2" s="182"/>
      <c r="D2" s="182"/>
      <c r="E2" s="182"/>
      <c r="F2" s="182"/>
      <c r="G2" s="182"/>
      <c r="H2" s="182"/>
      <c r="I2" s="182"/>
      <c r="J2" s="182"/>
      <c r="K2" s="182"/>
      <c r="L2" s="182"/>
      <c r="M2" s="182"/>
    </row>
    <row r="3" spans="1:13" ht="15.75" x14ac:dyDescent="0.25">
      <c r="A3" s="62" t="s">
        <v>63</v>
      </c>
      <c r="B3" s="38"/>
      <c r="C3" s="38"/>
      <c r="D3" s="38"/>
      <c r="E3" s="39"/>
      <c r="F3" s="39"/>
      <c r="G3" s="39"/>
      <c r="H3" s="39"/>
      <c r="I3" s="39"/>
      <c r="J3" s="39"/>
      <c r="K3" s="38"/>
      <c r="L3" s="38"/>
      <c r="M3" s="38"/>
    </row>
    <row r="4" spans="1:13" ht="13.5" thickBot="1" x14ac:dyDescent="0.25">
      <c r="A4" s="40" t="s">
        <v>9</v>
      </c>
      <c r="B4" s="13">
        <v>2016</v>
      </c>
      <c r="C4" s="13">
        <v>2016</v>
      </c>
      <c r="D4" s="13">
        <v>2016</v>
      </c>
      <c r="E4" s="13">
        <v>2016</v>
      </c>
      <c r="F4" s="13">
        <v>2016</v>
      </c>
      <c r="G4" s="13">
        <v>2016</v>
      </c>
      <c r="H4" s="13">
        <v>2016</v>
      </c>
      <c r="I4" s="13">
        <v>2016</v>
      </c>
      <c r="J4" s="13">
        <v>2016</v>
      </c>
      <c r="K4" s="13">
        <v>2016</v>
      </c>
      <c r="L4" s="13">
        <v>2016</v>
      </c>
      <c r="M4" s="13">
        <v>2016</v>
      </c>
    </row>
    <row r="5" spans="1:13" ht="13.5" thickBot="1" x14ac:dyDescent="0.25">
      <c r="A5" s="40" t="s">
        <v>10</v>
      </c>
      <c r="B5" s="14" t="s">
        <v>92</v>
      </c>
      <c r="C5" s="44" t="s">
        <v>93</v>
      </c>
      <c r="D5" s="14" t="s">
        <v>94</v>
      </c>
      <c r="E5" s="44" t="s">
        <v>95</v>
      </c>
      <c r="F5" s="14" t="s">
        <v>96</v>
      </c>
      <c r="G5" s="44" t="s">
        <v>97</v>
      </c>
      <c r="H5" s="14" t="s">
        <v>98</v>
      </c>
      <c r="I5" s="44" t="s">
        <v>99</v>
      </c>
      <c r="J5" s="14" t="s">
        <v>100</v>
      </c>
      <c r="K5" s="44" t="s">
        <v>101</v>
      </c>
      <c r="L5" s="44" t="s">
        <v>102</v>
      </c>
      <c r="M5" s="42" t="s">
        <v>103</v>
      </c>
    </row>
    <row r="6" spans="1:13" ht="13.5" thickBot="1" x14ac:dyDescent="0.25">
      <c r="A6" s="41" t="str">
        <f>Products!B6</f>
        <v>Design</v>
      </c>
      <c r="B6" s="147">
        <v>50</v>
      </c>
      <c r="C6" s="148">
        <v>120.5</v>
      </c>
      <c r="D6" s="147">
        <v>200</v>
      </c>
      <c r="E6" s="148">
        <v>300</v>
      </c>
      <c r="F6" s="147">
        <v>300</v>
      </c>
      <c r="G6" s="148">
        <v>150</v>
      </c>
      <c r="H6" s="147">
        <v>100</v>
      </c>
      <c r="I6" s="148">
        <v>50</v>
      </c>
      <c r="J6" s="147">
        <v>100</v>
      </c>
      <c r="K6" s="148">
        <v>50</v>
      </c>
      <c r="L6" s="148">
        <v>50</v>
      </c>
      <c r="M6" s="149">
        <v>50</v>
      </c>
    </row>
    <row r="7" spans="1:13" ht="13.5" thickBot="1" x14ac:dyDescent="0.25">
      <c r="A7" s="41" t="str">
        <f>Products!B7</f>
        <v>Installation</v>
      </c>
      <c r="B7" s="147">
        <v>0</v>
      </c>
      <c r="C7" s="148">
        <v>60</v>
      </c>
      <c r="D7" s="147">
        <v>120</v>
      </c>
      <c r="E7" s="148">
        <v>350</v>
      </c>
      <c r="F7" s="147">
        <v>300</v>
      </c>
      <c r="G7" s="148">
        <v>200</v>
      </c>
      <c r="H7" s="147">
        <v>50</v>
      </c>
      <c r="I7" s="148">
        <v>20</v>
      </c>
      <c r="J7" s="147">
        <v>20</v>
      </c>
      <c r="K7" s="148">
        <v>20</v>
      </c>
      <c r="L7" s="148">
        <v>20</v>
      </c>
      <c r="M7" s="149">
        <v>20</v>
      </c>
    </row>
    <row r="8" spans="1:13" ht="13.5" thickBot="1" x14ac:dyDescent="0.25">
      <c r="A8" s="41" t="str">
        <f>Products!B8</f>
        <v>Phone support</v>
      </c>
      <c r="B8" s="147">
        <v>0</v>
      </c>
      <c r="C8" s="148">
        <v>0</v>
      </c>
      <c r="D8" s="147">
        <v>120</v>
      </c>
      <c r="E8" s="148">
        <v>200</v>
      </c>
      <c r="F8" s="147">
        <v>300</v>
      </c>
      <c r="G8" s="148">
        <v>400</v>
      </c>
      <c r="H8" s="147">
        <v>500</v>
      </c>
      <c r="I8" s="148">
        <v>600</v>
      </c>
      <c r="J8" s="147">
        <v>700</v>
      </c>
      <c r="K8" s="148">
        <v>500</v>
      </c>
      <c r="L8" s="148">
        <v>400</v>
      </c>
      <c r="M8" s="149">
        <v>300</v>
      </c>
    </row>
    <row r="9" spans="1:13" ht="13.5" thickBot="1" x14ac:dyDescent="0.25">
      <c r="A9" s="41" t="str">
        <f>Products!B9</f>
        <v>Emergency call out</v>
      </c>
      <c r="B9" s="147">
        <v>0</v>
      </c>
      <c r="C9" s="148">
        <v>0</v>
      </c>
      <c r="D9" s="147">
        <v>50</v>
      </c>
      <c r="E9" s="148">
        <v>60</v>
      </c>
      <c r="F9" s="147">
        <v>80</v>
      </c>
      <c r="G9" s="148">
        <v>90</v>
      </c>
      <c r="H9" s="147">
        <v>100</v>
      </c>
      <c r="I9" s="148">
        <v>80</v>
      </c>
      <c r="J9" s="147">
        <v>60</v>
      </c>
      <c r="K9" s="148">
        <v>40</v>
      </c>
      <c r="L9" s="148">
        <v>40</v>
      </c>
      <c r="M9" s="149">
        <v>40</v>
      </c>
    </row>
    <row r="10" spans="1:13" ht="13.5" thickBot="1" x14ac:dyDescent="0.25">
      <c r="A10" s="41" t="str">
        <f>Products!B10</f>
        <v>Software sales</v>
      </c>
      <c r="B10" s="147">
        <v>10</v>
      </c>
      <c r="C10" s="148">
        <v>50</v>
      </c>
      <c r="D10" s="147">
        <v>75</v>
      </c>
      <c r="E10" s="148">
        <v>80</v>
      </c>
      <c r="F10" s="147">
        <v>100</v>
      </c>
      <c r="G10" s="148">
        <v>100</v>
      </c>
      <c r="H10" s="147">
        <v>110</v>
      </c>
      <c r="I10" s="148">
        <v>120</v>
      </c>
      <c r="J10" s="147">
        <v>120</v>
      </c>
      <c r="K10" s="148">
        <v>120</v>
      </c>
      <c r="L10" s="148">
        <v>120</v>
      </c>
      <c r="M10" s="149">
        <v>100</v>
      </c>
    </row>
    <row r="11" spans="1:13" ht="13.5" thickBot="1" x14ac:dyDescent="0.25">
      <c r="A11" s="41">
        <f>Products!B11</f>
        <v>0</v>
      </c>
      <c r="B11" s="15"/>
      <c r="C11" s="45"/>
      <c r="D11" s="15"/>
      <c r="E11" s="45"/>
      <c r="F11" s="15"/>
      <c r="G11" s="45"/>
      <c r="H11" s="15"/>
      <c r="I11" s="45"/>
      <c r="J11" s="15"/>
      <c r="K11" s="45"/>
      <c r="L11" s="45"/>
      <c r="M11" s="43"/>
    </row>
    <row r="12" spans="1:13" ht="13.5" thickBot="1" x14ac:dyDescent="0.25">
      <c r="A12" s="41">
        <f>Products!B12</f>
        <v>0</v>
      </c>
      <c r="B12" s="15"/>
      <c r="C12" s="45"/>
      <c r="D12" s="15"/>
      <c r="E12" s="45"/>
      <c r="F12" s="15"/>
      <c r="G12" s="45"/>
      <c r="H12" s="15"/>
      <c r="I12" s="45"/>
      <c r="J12" s="15"/>
      <c r="K12" s="45"/>
      <c r="L12" s="45"/>
      <c r="M12" s="43"/>
    </row>
    <row r="13" spans="1:13" ht="13.5" thickBot="1" x14ac:dyDescent="0.25">
      <c r="A13" s="41">
        <f>Products!B13</f>
        <v>0</v>
      </c>
      <c r="B13" s="15"/>
      <c r="C13" s="45"/>
      <c r="D13" s="15"/>
      <c r="E13" s="45"/>
      <c r="F13" s="15"/>
      <c r="G13" s="45"/>
      <c r="H13" s="15"/>
      <c r="I13" s="45"/>
      <c r="J13" s="15"/>
      <c r="K13" s="45"/>
      <c r="L13" s="45"/>
      <c r="M13" s="43"/>
    </row>
    <row r="14" spans="1:13" ht="13.5" thickBot="1" x14ac:dyDescent="0.25">
      <c r="A14" s="41">
        <f>Products!B14</f>
        <v>0</v>
      </c>
      <c r="B14" s="15"/>
      <c r="C14" s="45"/>
      <c r="D14" s="15"/>
      <c r="E14" s="45"/>
      <c r="F14" s="15"/>
      <c r="G14" s="45"/>
      <c r="H14" s="15"/>
      <c r="I14" s="45"/>
      <c r="J14" s="15"/>
      <c r="K14" s="45"/>
      <c r="L14" s="45"/>
      <c r="M14" s="43"/>
    </row>
    <row r="15" spans="1:13" ht="13.5" thickBot="1" x14ac:dyDescent="0.25">
      <c r="A15" s="41">
        <f>Products!B15</f>
        <v>0</v>
      </c>
      <c r="B15" s="15"/>
      <c r="C15" s="45"/>
      <c r="D15" s="15"/>
      <c r="E15" s="45"/>
      <c r="F15" s="15"/>
      <c r="G15" s="45"/>
      <c r="H15" s="15"/>
      <c r="I15" s="45"/>
      <c r="J15" s="15"/>
      <c r="K15" s="45"/>
      <c r="L15" s="45"/>
      <c r="M15" s="43"/>
    </row>
    <row r="16" spans="1:13" ht="13.5" thickBot="1" x14ac:dyDescent="0.25">
      <c r="A16" s="41">
        <f>Products!B16</f>
        <v>0</v>
      </c>
      <c r="B16" s="15"/>
      <c r="C16" s="45"/>
      <c r="D16" s="15"/>
      <c r="E16" s="45"/>
      <c r="F16" s="15"/>
      <c r="G16" s="45"/>
      <c r="H16" s="15"/>
      <c r="I16" s="45"/>
      <c r="J16" s="15"/>
      <c r="K16" s="45"/>
      <c r="L16" s="45"/>
      <c r="M16" s="43"/>
    </row>
    <row r="17" spans="1:13" ht="13.5" thickBot="1" x14ac:dyDescent="0.25">
      <c r="A17" s="41">
        <f>Products!B17</f>
        <v>0</v>
      </c>
      <c r="B17" s="15"/>
      <c r="C17" s="45"/>
      <c r="D17" s="15"/>
      <c r="E17" s="45"/>
      <c r="F17" s="15"/>
      <c r="G17" s="45"/>
      <c r="H17" s="15"/>
      <c r="I17" s="45"/>
      <c r="J17" s="15"/>
      <c r="K17" s="45"/>
      <c r="L17" s="45"/>
      <c r="M17" s="43"/>
    </row>
    <row r="18" spans="1:13" ht="13.5" thickBot="1" x14ac:dyDescent="0.25">
      <c r="A18" s="41">
        <f>Products!B18</f>
        <v>0</v>
      </c>
      <c r="B18" s="15"/>
      <c r="C18" s="45"/>
      <c r="D18" s="15"/>
      <c r="E18" s="45"/>
      <c r="F18" s="15"/>
      <c r="G18" s="45"/>
      <c r="H18" s="15"/>
      <c r="I18" s="45"/>
      <c r="J18" s="15"/>
      <c r="K18" s="45"/>
      <c r="L18" s="45"/>
      <c r="M18" s="43"/>
    </row>
    <row r="19" spans="1:13" ht="13.5" thickBot="1" x14ac:dyDescent="0.25">
      <c r="A19" s="41">
        <f>Products!B19</f>
        <v>0</v>
      </c>
      <c r="B19" s="15"/>
      <c r="C19" s="45"/>
      <c r="D19" s="15"/>
      <c r="E19" s="45"/>
      <c r="F19" s="15"/>
      <c r="G19" s="45"/>
      <c r="H19" s="15"/>
      <c r="I19" s="45"/>
      <c r="J19" s="15"/>
      <c r="K19" s="45"/>
      <c r="L19" s="45"/>
      <c r="M19" s="43"/>
    </row>
    <row r="20" spans="1:13" ht="13.5" thickBot="1" x14ac:dyDescent="0.25">
      <c r="A20" s="41">
        <f>Products!B20</f>
        <v>0</v>
      </c>
      <c r="B20" s="15"/>
      <c r="C20" s="45"/>
      <c r="D20" s="15"/>
      <c r="E20" s="45"/>
      <c r="F20" s="15"/>
      <c r="G20" s="45"/>
      <c r="H20" s="15"/>
      <c r="I20" s="45"/>
      <c r="J20" s="15"/>
      <c r="K20" s="45"/>
      <c r="L20" s="45"/>
      <c r="M20" s="43"/>
    </row>
    <row r="21" spans="1:13" ht="13.5" thickBot="1" x14ac:dyDescent="0.25">
      <c r="A21" s="41">
        <f>Products!B21</f>
        <v>0</v>
      </c>
      <c r="B21" s="15"/>
      <c r="C21" s="45"/>
      <c r="D21" s="15"/>
      <c r="E21" s="45"/>
      <c r="F21" s="15"/>
      <c r="G21" s="45"/>
      <c r="H21" s="15"/>
      <c r="I21" s="45"/>
      <c r="J21" s="15"/>
      <c r="K21" s="45"/>
      <c r="L21" s="45"/>
      <c r="M21" s="43"/>
    </row>
    <row r="22" spans="1:13" ht="13.5" thickBot="1" x14ac:dyDescent="0.25">
      <c r="A22" s="41">
        <f>Products!B22</f>
        <v>0</v>
      </c>
      <c r="B22" s="15"/>
      <c r="C22" s="45"/>
      <c r="D22" s="15"/>
      <c r="E22" s="45"/>
      <c r="F22" s="15"/>
      <c r="G22" s="45"/>
      <c r="H22" s="15"/>
      <c r="I22" s="45"/>
      <c r="J22" s="15"/>
      <c r="K22" s="45"/>
      <c r="L22" s="45"/>
      <c r="M22" s="43"/>
    </row>
    <row r="23" spans="1:13" ht="13.5" thickBot="1" x14ac:dyDescent="0.25">
      <c r="A23" s="41">
        <f>Products!B23</f>
        <v>0</v>
      </c>
      <c r="B23" s="15"/>
      <c r="C23" s="45"/>
      <c r="D23" s="15"/>
      <c r="E23" s="45"/>
      <c r="F23" s="15"/>
      <c r="G23" s="45"/>
      <c r="H23" s="15"/>
      <c r="I23" s="45"/>
      <c r="J23" s="15"/>
      <c r="K23" s="45"/>
      <c r="L23" s="45"/>
      <c r="M23" s="43"/>
    </row>
    <row r="24" spans="1:13" ht="13.5" thickBot="1" x14ac:dyDescent="0.25">
      <c r="A24" s="41">
        <f>Products!B24</f>
        <v>0</v>
      </c>
      <c r="B24" s="15"/>
      <c r="C24" s="45"/>
      <c r="D24" s="15"/>
      <c r="E24" s="45"/>
      <c r="F24" s="15"/>
      <c r="G24" s="45"/>
      <c r="H24" s="15"/>
      <c r="I24" s="45"/>
      <c r="J24" s="15"/>
      <c r="K24" s="45"/>
      <c r="L24" s="45"/>
      <c r="M24" s="43"/>
    </row>
    <row r="25" spans="1:13" ht="13.5" thickBot="1" x14ac:dyDescent="0.25">
      <c r="A25" s="41">
        <f>Products!B25</f>
        <v>0</v>
      </c>
      <c r="B25" s="61"/>
      <c r="C25" s="61"/>
      <c r="D25" s="61"/>
      <c r="E25" s="61"/>
      <c r="F25" s="61"/>
      <c r="G25" s="61"/>
      <c r="H25" s="61"/>
      <c r="I25" s="61"/>
      <c r="J25" s="61"/>
      <c r="K25" s="15"/>
      <c r="L25" s="45"/>
      <c r="M25" s="43"/>
    </row>
    <row r="28" spans="1:13" ht="12.75" customHeight="1" x14ac:dyDescent="0.2">
      <c r="A28" s="67" t="s">
        <v>62</v>
      </c>
      <c r="B28" s="169" t="s">
        <v>81</v>
      </c>
      <c r="C28" s="183"/>
      <c r="D28" s="183"/>
      <c r="E28" s="183"/>
      <c r="F28" s="183"/>
      <c r="G28" s="183"/>
      <c r="H28" s="183"/>
      <c r="I28" s="183"/>
      <c r="J28" s="183"/>
      <c r="K28" s="183"/>
      <c r="L28" s="183"/>
      <c r="M28" s="184"/>
    </row>
    <row r="29" spans="1:13" x14ac:dyDescent="0.2">
      <c r="B29" s="185"/>
      <c r="C29" s="186"/>
      <c r="D29" s="186"/>
      <c r="E29" s="186"/>
      <c r="F29" s="186"/>
      <c r="G29" s="186"/>
      <c r="H29" s="186"/>
      <c r="I29" s="186"/>
      <c r="J29" s="186"/>
      <c r="K29" s="186"/>
      <c r="L29" s="186"/>
      <c r="M29" s="187"/>
    </row>
    <row r="30" spans="1:13" x14ac:dyDescent="0.2">
      <c r="B30" s="185"/>
      <c r="C30" s="186"/>
      <c r="D30" s="186"/>
      <c r="E30" s="186"/>
      <c r="F30" s="186"/>
      <c r="G30" s="186"/>
      <c r="H30" s="186"/>
      <c r="I30" s="186"/>
      <c r="J30" s="186"/>
      <c r="K30" s="186"/>
      <c r="L30" s="186"/>
      <c r="M30" s="187"/>
    </row>
    <row r="31" spans="1:13" x14ac:dyDescent="0.2">
      <c r="B31" s="185"/>
      <c r="C31" s="186"/>
      <c r="D31" s="186"/>
      <c r="E31" s="186"/>
      <c r="F31" s="186"/>
      <c r="G31" s="186"/>
      <c r="H31" s="186"/>
      <c r="I31" s="186"/>
      <c r="J31" s="186"/>
      <c r="K31" s="186"/>
      <c r="L31" s="186"/>
      <c r="M31" s="187"/>
    </row>
    <row r="32" spans="1:13" x14ac:dyDescent="0.2">
      <c r="B32" s="185"/>
      <c r="C32" s="186"/>
      <c r="D32" s="186"/>
      <c r="E32" s="186"/>
      <c r="F32" s="186"/>
      <c r="G32" s="186"/>
      <c r="H32" s="186"/>
      <c r="I32" s="186"/>
      <c r="J32" s="186"/>
      <c r="K32" s="186"/>
      <c r="L32" s="186"/>
      <c r="M32" s="187"/>
    </row>
    <row r="33" spans="2:13" x14ac:dyDescent="0.2">
      <c r="B33" s="185"/>
      <c r="C33" s="186"/>
      <c r="D33" s="186"/>
      <c r="E33" s="186"/>
      <c r="F33" s="186"/>
      <c r="G33" s="186"/>
      <c r="H33" s="186"/>
      <c r="I33" s="186"/>
      <c r="J33" s="186"/>
      <c r="K33" s="186"/>
      <c r="L33" s="186"/>
      <c r="M33" s="187"/>
    </row>
    <row r="34" spans="2:13" x14ac:dyDescent="0.2">
      <c r="B34" s="185"/>
      <c r="C34" s="186"/>
      <c r="D34" s="186"/>
      <c r="E34" s="186"/>
      <c r="F34" s="186"/>
      <c r="G34" s="186"/>
      <c r="H34" s="186"/>
      <c r="I34" s="186"/>
      <c r="J34" s="186"/>
      <c r="K34" s="186"/>
      <c r="L34" s="186"/>
      <c r="M34" s="187"/>
    </row>
    <row r="35" spans="2:13" x14ac:dyDescent="0.2">
      <c r="B35" s="185"/>
      <c r="C35" s="186"/>
      <c r="D35" s="186"/>
      <c r="E35" s="186"/>
      <c r="F35" s="186"/>
      <c r="G35" s="186"/>
      <c r="H35" s="186"/>
      <c r="I35" s="186"/>
      <c r="J35" s="186"/>
      <c r="K35" s="186"/>
      <c r="L35" s="186"/>
      <c r="M35" s="187"/>
    </row>
    <row r="36" spans="2:13" x14ac:dyDescent="0.2">
      <c r="B36" s="185"/>
      <c r="C36" s="186"/>
      <c r="D36" s="186"/>
      <c r="E36" s="186"/>
      <c r="F36" s="186"/>
      <c r="G36" s="186"/>
      <c r="H36" s="186"/>
      <c r="I36" s="186"/>
      <c r="J36" s="186"/>
      <c r="K36" s="186"/>
      <c r="L36" s="186"/>
      <c r="M36" s="187"/>
    </row>
    <row r="37" spans="2:13" x14ac:dyDescent="0.2">
      <c r="B37" s="185"/>
      <c r="C37" s="186"/>
      <c r="D37" s="186"/>
      <c r="E37" s="186"/>
      <c r="F37" s="186"/>
      <c r="G37" s="186"/>
      <c r="H37" s="186"/>
      <c r="I37" s="186"/>
      <c r="J37" s="186"/>
      <c r="K37" s="186"/>
      <c r="L37" s="186"/>
      <c r="M37" s="187"/>
    </row>
    <row r="38" spans="2:13" x14ac:dyDescent="0.2">
      <c r="B38" s="185"/>
      <c r="C38" s="186"/>
      <c r="D38" s="186"/>
      <c r="E38" s="186"/>
      <c r="F38" s="186"/>
      <c r="G38" s="186"/>
      <c r="H38" s="186"/>
      <c r="I38" s="186"/>
      <c r="J38" s="186"/>
      <c r="K38" s="186"/>
      <c r="L38" s="186"/>
      <c r="M38" s="187"/>
    </row>
    <row r="39" spans="2:13" x14ac:dyDescent="0.2">
      <c r="B39" s="185"/>
      <c r="C39" s="186"/>
      <c r="D39" s="186"/>
      <c r="E39" s="186"/>
      <c r="F39" s="186"/>
      <c r="G39" s="186"/>
      <c r="H39" s="186"/>
      <c r="I39" s="186"/>
      <c r="J39" s="186"/>
      <c r="K39" s="186"/>
      <c r="L39" s="186"/>
      <c r="M39" s="187"/>
    </row>
    <row r="40" spans="2:13" ht="17.25" customHeight="1" x14ac:dyDescent="0.2">
      <c r="B40" s="185"/>
      <c r="C40" s="186"/>
      <c r="D40" s="186"/>
      <c r="E40" s="186"/>
      <c r="F40" s="186"/>
      <c r="G40" s="186"/>
      <c r="H40" s="186"/>
      <c r="I40" s="186"/>
      <c r="J40" s="186"/>
      <c r="K40" s="186"/>
      <c r="L40" s="186"/>
      <c r="M40" s="187"/>
    </row>
    <row r="41" spans="2:13" ht="4.5" customHeight="1" x14ac:dyDescent="0.2">
      <c r="B41" s="188"/>
      <c r="C41" s="189"/>
      <c r="D41" s="189"/>
      <c r="E41" s="189"/>
      <c r="F41" s="189"/>
      <c r="G41" s="189"/>
      <c r="H41" s="189"/>
      <c r="I41" s="189"/>
      <c r="J41" s="189"/>
      <c r="K41" s="189"/>
      <c r="L41" s="189"/>
      <c r="M41" s="190"/>
    </row>
  </sheetData>
  <sheetProtection selectLockedCells="1"/>
  <mergeCells count="2">
    <mergeCell ref="A2:M2"/>
    <mergeCell ref="B28:M41"/>
  </mergeCells>
  <phoneticPr fontId="12" type="noConversion"/>
  <pageMargins left="0.74791666666666667" right="0.74791666666666667" top="0.98402777777777783" bottom="0.98402777777777783" header="0.51180555555555562" footer="0.51180555555555562"/>
  <pageSetup paperSize="9" scale="89" firstPageNumber="0" orientation="landscape" horizontalDpi="300" verticalDpi="300"/>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8"/>
    <pageSetUpPr fitToPage="1"/>
  </sheetPr>
  <dimension ref="A2:N40"/>
  <sheetViews>
    <sheetView showGridLines="0" showRowColHeaders="0" showZeros="0" zoomScale="150" zoomScaleNormal="150" workbookViewId="0">
      <selection activeCell="B29" sqref="B29:M40"/>
    </sheetView>
  </sheetViews>
  <sheetFormatPr defaultRowHeight="12.75" x14ac:dyDescent="0.2"/>
  <cols>
    <col min="1" max="1" width="20.7109375" style="19" customWidth="1"/>
    <col min="2" max="13" width="11.7109375" style="19" customWidth="1"/>
    <col min="14" max="14" width="13.42578125" style="19" customWidth="1"/>
    <col min="15" max="256" width="11.42578125" style="19" customWidth="1"/>
    <col min="257" max="16384" width="9.140625" style="19"/>
  </cols>
  <sheetData>
    <row r="2" spans="1:14" ht="18.75" customHeight="1" x14ac:dyDescent="0.3">
      <c r="A2" s="191" t="str">
        <f>Products!B3</f>
        <v>BusTech Software</v>
      </c>
      <c r="B2" s="191"/>
      <c r="C2" s="191"/>
      <c r="D2" s="191"/>
      <c r="E2" s="191"/>
      <c r="F2" s="191"/>
      <c r="G2" s="191"/>
      <c r="H2" s="191"/>
      <c r="I2" s="191"/>
      <c r="J2" s="191"/>
      <c r="K2" s="191"/>
      <c r="L2" s="191"/>
      <c r="M2" s="191"/>
      <c r="N2" s="191"/>
    </row>
    <row r="3" spans="1:14" ht="12.75" customHeight="1" x14ac:dyDescent="0.25">
      <c r="A3" s="65" t="s">
        <v>48</v>
      </c>
    </row>
    <row r="4" spans="1:14" x14ac:dyDescent="0.2">
      <c r="A4" s="12" t="s">
        <v>9</v>
      </c>
      <c r="B4" s="20">
        <f>'Sales Forecast'!B4</f>
        <v>2016</v>
      </c>
      <c r="C4" s="20">
        <f>'Sales Forecast'!C4</f>
        <v>2016</v>
      </c>
      <c r="D4" s="20">
        <f>'Sales Forecast'!D4</f>
        <v>2016</v>
      </c>
      <c r="E4" s="20">
        <f>'Sales Forecast'!E4</f>
        <v>2016</v>
      </c>
      <c r="F4" s="20">
        <f>'Sales Forecast'!F4</f>
        <v>2016</v>
      </c>
      <c r="G4" s="20">
        <f>'Sales Forecast'!G4</f>
        <v>2016</v>
      </c>
      <c r="H4" s="20">
        <f>'Sales Forecast'!H4</f>
        <v>2016</v>
      </c>
      <c r="I4" s="20">
        <f>'Sales Forecast'!I4</f>
        <v>2016</v>
      </c>
      <c r="J4" s="20">
        <f>'Sales Forecast'!J4</f>
        <v>2016</v>
      </c>
      <c r="K4" s="20">
        <f>'Sales Forecast'!K4</f>
        <v>2016</v>
      </c>
      <c r="L4" s="20">
        <f>'Sales Forecast'!L4</f>
        <v>2016</v>
      </c>
      <c r="M4" s="20">
        <f>'Sales Forecast'!M4</f>
        <v>2016</v>
      </c>
      <c r="N4" s="12"/>
    </row>
    <row r="5" spans="1:14" ht="25.5" x14ac:dyDescent="0.2">
      <c r="A5" s="12" t="s">
        <v>10</v>
      </c>
      <c r="B5" s="21" t="str">
        <f>'Sales Forecast'!B5</f>
        <v>January</v>
      </c>
      <c r="C5" s="21" t="str">
        <f>'Sales Forecast'!C5</f>
        <v>February</v>
      </c>
      <c r="D5" s="21" t="str">
        <f>'Sales Forecast'!D5</f>
        <v>March</v>
      </c>
      <c r="E5" s="21" t="str">
        <f>'Sales Forecast'!E5</f>
        <v>April</v>
      </c>
      <c r="F5" s="21" t="str">
        <f>'Sales Forecast'!F5</f>
        <v>May</v>
      </c>
      <c r="G5" s="21" t="str">
        <f>'Sales Forecast'!G5</f>
        <v>June</v>
      </c>
      <c r="H5" s="21" t="str">
        <f>'Sales Forecast'!H5</f>
        <v>July</v>
      </c>
      <c r="I5" s="21" t="str">
        <f>'Sales Forecast'!I5</f>
        <v>August</v>
      </c>
      <c r="J5" s="21" t="str">
        <f>'Sales Forecast'!J5</f>
        <v>September</v>
      </c>
      <c r="K5" s="21" t="str">
        <f>'Sales Forecast'!K5</f>
        <v>October</v>
      </c>
      <c r="L5" s="21" t="str">
        <f>'Sales Forecast'!L5</f>
        <v>November</v>
      </c>
      <c r="M5" s="21" t="str">
        <f>'Sales Forecast'!M5</f>
        <v>December</v>
      </c>
      <c r="N5" s="22" t="s">
        <v>58</v>
      </c>
    </row>
    <row r="6" spans="1:14" x14ac:dyDescent="0.2">
      <c r="A6" s="23" t="str">
        <f>Products!B6</f>
        <v>Design</v>
      </c>
      <c r="B6" s="24">
        <f>Products!$C6*'Sales Forecast'!B6</f>
        <v>2000</v>
      </c>
      <c r="C6" s="24">
        <f>Products!$C6*'Sales Forecast'!C6</f>
        <v>4820</v>
      </c>
      <c r="D6" s="24">
        <f>Products!$C6*'Sales Forecast'!D6</f>
        <v>8000</v>
      </c>
      <c r="E6" s="24">
        <f>Products!$C6*'Sales Forecast'!E6</f>
        <v>12000</v>
      </c>
      <c r="F6" s="24">
        <f>Products!$C6*'Sales Forecast'!F6</f>
        <v>12000</v>
      </c>
      <c r="G6" s="24">
        <f>Products!$C6*'Sales Forecast'!G6</f>
        <v>6000</v>
      </c>
      <c r="H6" s="24">
        <f>Products!$C6*'Sales Forecast'!H6</f>
        <v>4000</v>
      </c>
      <c r="I6" s="24">
        <f>Products!$C6*'Sales Forecast'!I6</f>
        <v>2000</v>
      </c>
      <c r="J6" s="24">
        <f>Products!$C6*'Sales Forecast'!J6</f>
        <v>4000</v>
      </c>
      <c r="K6" s="24">
        <f>Products!$C6*'Sales Forecast'!K6</f>
        <v>2000</v>
      </c>
      <c r="L6" s="24">
        <f>Products!$C6*'Sales Forecast'!L6</f>
        <v>2000</v>
      </c>
      <c r="M6" s="24">
        <f>Products!$C6*'Sales Forecast'!M6</f>
        <v>2000</v>
      </c>
      <c r="N6" s="7">
        <f t="shared" ref="N6:N26" si="0">SUM(B6:M6)</f>
        <v>60820</v>
      </c>
    </row>
    <row r="7" spans="1:14" x14ac:dyDescent="0.2">
      <c r="A7" s="23" t="str">
        <f>Products!B7</f>
        <v>Installation</v>
      </c>
      <c r="B7" s="24">
        <f>Products!$C7*'Sales Forecast'!B7</f>
        <v>0</v>
      </c>
      <c r="C7" s="24">
        <f>Products!$C7*'Sales Forecast'!C7</f>
        <v>2190</v>
      </c>
      <c r="D7" s="24">
        <f>Products!$C7*'Sales Forecast'!D7</f>
        <v>4380</v>
      </c>
      <c r="E7" s="24">
        <f>Products!$C7*'Sales Forecast'!E7</f>
        <v>12775</v>
      </c>
      <c r="F7" s="24">
        <f>Products!$C7*'Sales Forecast'!F7</f>
        <v>10950</v>
      </c>
      <c r="G7" s="24">
        <f>Products!$C7*'Sales Forecast'!G7</f>
        <v>7300</v>
      </c>
      <c r="H7" s="24">
        <f>Products!$C7*'Sales Forecast'!H7</f>
        <v>1825</v>
      </c>
      <c r="I7" s="24">
        <f>Products!$C7*'Sales Forecast'!I7</f>
        <v>730</v>
      </c>
      <c r="J7" s="24">
        <f>Products!$C7*'Sales Forecast'!J7</f>
        <v>730</v>
      </c>
      <c r="K7" s="24">
        <f>Products!$C7*'Sales Forecast'!K7</f>
        <v>730</v>
      </c>
      <c r="L7" s="24">
        <f>Products!$C7*'Sales Forecast'!L7</f>
        <v>730</v>
      </c>
      <c r="M7" s="24">
        <f>Products!$C7*'Sales Forecast'!M7</f>
        <v>730</v>
      </c>
      <c r="N7" s="7">
        <f t="shared" si="0"/>
        <v>43070</v>
      </c>
    </row>
    <row r="8" spans="1:14" x14ac:dyDescent="0.2">
      <c r="A8" s="23" t="str">
        <f>Products!B8</f>
        <v>Phone support</v>
      </c>
      <c r="B8" s="24">
        <f>Products!$C8*'Sales Forecast'!B8</f>
        <v>0</v>
      </c>
      <c r="C8" s="24">
        <f>Products!$C8*'Sales Forecast'!C8</f>
        <v>0</v>
      </c>
      <c r="D8" s="24">
        <f>Products!$C8*'Sales Forecast'!D8</f>
        <v>1200</v>
      </c>
      <c r="E8" s="24">
        <f>Products!$C8*'Sales Forecast'!E8</f>
        <v>2000</v>
      </c>
      <c r="F8" s="24">
        <f>Products!$C8*'Sales Forecast'!F8</f>
        <v>3000</v>
      </c>
      <c r="G8" s="24">
        <f>Products!$C8*'Sales Forecast'!G8</f>
        <v>4000</v>
      </c>
      <c r="H8" s="24">
        <f>Products!$C8*'Sales Forecast'!H8</f>
        <v>5000</v>
      </c>
      <c r="I8" s="24">
        <f>Products!$C8*'Sales Forecast'!I8</f>
        <v>6000</v>
      </c>
      <c r="J8" s="24">
        <f>Products!$C8*'Sales Forecast'!J8</f>
        <v>7000</v>
      </c>
      <c r="K8" s="24">
        <f>Products!$C8*'Sales Forecast'!K8</f>
        <v>5000</v>
      </c>
      <c r="L8" s="24">
        <f>Products!$C8*'Sales Forecast'!L8</f>
        <v>4000</v>
      </c>
      <c r="M8" s="24">
        <f>Products!$C8*'Sales Forecast'!M8</f>
        <v>3000</v>
      </c>
      <c r="N8" s="7">
        <f t="shared" si="0"/>
        <v>40200</v>
      </c>
    </row>
    <row r="9" spans="1:14" x14ac:dyDescent="0.2">
      <c r="A9" s="23" t="str">
        <f>Products!B9</f>
        <v>Emergency call out</v>
      </c>
      <c r="B9" s="24">
        <f>Products!$C9*'Sales Forecast'!B9</f>
        <v>0</v>
      </c>
      <c r="C9" s="24">
        <f>Products!$C9*'Sales Forecast'!C9</f>
        <v>0</v>
      </c>
      <c r="D9" s="24">
        <f>Products!$C9*'Sales Forecast'!D9</f>
        <v>2500</v>
      </c>
      <c r="E9" s="24">
        <f>Products!$C9*'Sales Forecast'!E9</f>
        <v>3000</v>
      </c>
      <c r="F9" s="24">
        <f>Products!$C9*'Sales Forecast'!F9</f>
        <v>4000</v>
      </c>
      <c r="G9" s="24">
        <f>Products!$C9*'Sales Forecast'!G9</f>
        <v>4500</v>
      </c>
      <c r="H9" s="24">
        <f>Products!$C9*'Sales Forecast'!H9</f>
        <v>5000</v>
      </c>
      <c r="I9" s="24">
        <f>Products!$C9*'Sales Forecast'!I9</f>
        <v>4000</v>
      </c>
      <c r="J9" s="24">
        <f>Products!$C9*'Sales Forecast'!J9</f>
        <v>3000</v>
      </c>
      <c r="K9" s="24">
        <f>Products!$C9*'Sales Forecast'!K9</f>
        <v>2000</v>
      </c>
      <c r="L9" s="24">
        <f>Products!$C9*'Sales Forecast'!L9</f>
        <v>2000</v>
      </c>
      <c r="M9" s="24">
        <f>Products!$C9*'Sales Forecast'!M9</f>
        <v>2000</v>
      </c>
      <c r="N9" s="7">
        <f t="shared" si="0"/>
        <v>32000</v>
      </c>
    </row>
    <row r="10" spans="1:14" x14ac:dyDescent="0.2">
      <c r="A10" s="23" t="str">
        <f>Products!B10</f>
        <v>Software sales</v>
      </c>
      <c r="B10" s="24">
        <f>Products!$C10*'Sales Forecast'!B10</f>
        <v>2000</v>
      </c>
      <c r="C10" s="24">
        <f>Products!$C10*'Sales Forecast'!C10</f>
        <v>10000</v>
      </c>
      <c r="D10" s="24">
        <f>Products!$C10*'Sales Forecast'!D10</f>
        <v>15000</v>
      </c>
      <c r="E10" s="24">
        <f>Products!$C10*'Sales Forecast'!E10</f>
        <v>16000</v>
      </c>
      <c r="F10" s="24">
        <f>Products!$C10*'Sales Forecast'!F10</f>
        <v>20000</v>
      </c>
      <c r="G10" s="24">
        <f>Products!$C10*'Sales Forecast'!G10</f>
        <v>20000</v>
      </c>
      <c r="H10" s="24">
        <f>Products!$C10*'Sales Forecast'!H10</f>
        <v>22000</v>
      </c>
      <c r="I10" s="24">
        <f>Products!$C10*'Sales Forecast'!I10</f>
        <v>24000</v>
      </c>
      <c r="J10" s="24">
        <f>Products!$C10*'Sales Forecast'!J10</f>
        <v>24000</v>
      </c>
      <c r="K10" s="24">
        <f>Products!$C10*'Sales Forecast'!K10</f>
        <v>24000</v>
      </c>
      <c r="L10" s="24">
        <f>Products!$C10*'Sales Forecast'!L10</f>
        <v>24000</v>
      </c>
      <c r="M10" s="24">
        <f>Products!$C10*'Sales Forecast'!M10</f>
        <v>20000</v>
      </c>
      <c r="N10" s="7">
        <f t="shared" si="0"/>
        <v>221000</v>
      </c>
    </row>
    <row r="11" spans="1:14" x14ac:dyDescent="0.2">
      <c r="A11" s="23">
        <f>Products!B11</f>
        <v>0</v>
      </c>
      <c r="B11" s="24">
        <f>Products!$C11*'Sales Forecast'!B11</f>
        <v>0</v>
      </c>
      <c r="C11" s="24">
        <f>Products!$C11*'Sales Forecast'!C11</f>
        <v>0</v>
      </c>
      <c r="D11" s="24">
        <f>Products!$C11*'Sales Forecast'!D11</f>
        <v>0</v>
      </c>
      <c r="E11" s="24">
        <f>Products!$C11*'Sales Forecast'!E11</f>
        <v>0</v>
      </c>
      <c r="F11" s="24">
        <f>Products!$C11*'Sales Forecast'!F11</f>
        <v>0</v>
      </c>
      <c r="G11" s="24">
        <f>Products!$C11*'Sales Forecast'!G11</f>
        <v>0</v>
      </c>
      <c r="H11" s="24">
        <f>Products!$C11*'Sales Forecast'!H11</f>
        <v>0</v>
      </c>
      <c r="I11" s="24">
        <f>Products!$C11*'Sales Forecast'!I11</f>
        <v>0</v>
      </c>
      <c r="J11" s="24">
        <f>Products!$C11*'Sales Forecast'!J11</f>
        <v>0</v>
      </c>
      <c r="K11" s="24">
        <f>Products!$C11*'Sales Forecast'!K11</f>
        <v>0</v>
      </c>
      <c r="L11" s="24">
        <f>Products!$C11*'Sales Forecast'!L11</f>
        <v>0</v>
      </c>
      <c r="M11" s="24">
        <f>Products!$C11*'Sales Forecast'!M11</f>
        <v>0</v>
      </c>
      <c r="N11" s="7">
        <f t="shared" si="0"/>
        <v>0</v>
      </c>
    </row>
    <row r="12" spans="1:14" x14ac:dyDescent="0.2">
      <c r="A12" s="23">
        <f>Products!B12</f>
        <v>0</v>
      </c>
      <c r="B12" s="24">
        <f>Products!$C12*'Sales Forecast'!B12</f>
        <v>0</v>
      </c>
      <c r="C12" s="24">
        <f>Products!$C12*'Sales Forecast'!C12</f>
        <v>0</v>
      </c>
      <c r="D12" s="24">
        <f>Products!$C12*'Sales Forecast'!D12</f>
        <v>0</v>
      </c>
      <c r="E12" s="24">
        <f>Products!$C12*'Sales Forecast'!E12</f>
        <v>0</v>
      </c>
      <c r="F12" s="24">
        <f>Products!$C12*'Sales Forecast'!F12</f>
        <v>0</v>
      </c>
      <c r="G12" s="24">
        <f>Products!$C12*'Sales Forecast'!G12</f>
        <v>0</v>
      </c>
      <c r="H12" s="24">
        <f>Products!$C12*'Sales Forecast'!H12</f>
        <v>0</v>
      </c>
      <c r="I12" s="24">
        <f>Products!$C12*'Sales Forecast'!I12</f>
        <v>0</v>
      </c>
      <c r="J12" s="24">
        <f>Products!$C12*'Sales Forecast'!J12</f>
        <v>0</v>
      </c>
      <c r="K12" s="24">
        <f>Products!$C12*'Sales Forecast'!K12</f>
        <v>0</v>
      </c>
      <c r="L12" s="24">
        <f>Products!$C12*'Sales Forecast'!L12</f>
        <v>0</v>
      </c>
      <c r="M12" s="24">
        <f>Products!$C12*'Sales Forecast'!M12</f>
        <v>0</v>
      </c>
      <c r="N12" s="7">
        <f t="shared" si="0"/>
        <v>0</v>
      </c>
    </row>
    <row r="13" spans="1:14" x14ac:dyDescent="0.2">
      <c r="A13" s="23">
        <f>Products!B13</f>
        <v>0</v>
      </c>
      <c r="B13" s="24">
        <f>Products!$C13*'Sales Forecast'!B13</f>
        <v>0</v>
      </c>
      <c r="C13" s="24">
        <f>Products!$C13*'Sales Forecast'!C13</f>
        <v>0</v>
      </c>
      <c r="D13" s="24">
        <f>Products!$C13*'Sales Forecast'!D13</f>
        <v>0</v>
      </c>
      <c r="E13" s="24">
        <f>Products!$C13*'Sales Forecast'!E13</f>
        <v>0</v>
      </c>
      <c r="F13" s="24">
        <f>Products!$C13*'Sales Forecast'!F13</f>
        <v>0</v>
      </c>
      <c r="G13" s="24">
        <f>Products!$C13*'Sales Forecast'!G13</f>
        <v>0</v>
      </c>
      <c r="H13" s="24">
        <f>Products!$C13*'Sales Forecast'!H13</f>
        <v>0</v>
      </c>
      <c r="I13" s="24">
        <f>Products!$C13*'Sales Forecast'!I13</f>
        <v>0</v>
      </c>
      <c r="J13" s="24">
        <f>Products!$C13*'Sales Forecast'!J13</f>
        <v>0</v>
      </c>
      <c r="K13" s="24">
        <f>Products!$C13*'Sales Forecast'!K13</f>
        <v>0</v>
      </c>
      <c r="L13" s="24">
        <f>Products!$C13*'Sales Forecast'!L13</f>
        <v>0</v>
      </c>
      <c r="M13" s="24">
        <f>Products!$C13*'Sales Forecast'!M13</f>
        <v>0</v>
      </c>
      <c r="N13" s="7">
        <f t="shared" si="0"/>
        <v>0</v>
      </c>
    </row>
    <row r="14" spans="1:14" x14ac:dyDescent="0.2">
      <c r="A14" s="23">
        <f>Products!B14</f>
        <v>0</v>
      </c>
      <c r="B14" s="24">
        <f>Products!$C14*'Sales Forecast'!B14</f>
        <v>0</v>
      </c>
      <c r="C14" s="24">
        <f>Products!$C14*'Sales Forecast'!C14</f>
        <v>0</v>
      </c>
      <c r="D14" s="24">
        <f>Products!$C14*'Sales Forecast'!D14</f>
        <v>0</v>
      </c>
      <c r="E14" s="24">
        <f>Products!$C14*'Sales Forecast'!E14</f>
        <v>0</v>
      </c>
      <c r="F14" s="24">
        <f>Products!$C14*'Sales Forecast'!F14</f>
        <v>0</v>
      </c>
      <c r="G14" s="24">
        <f>Products!$C14*'Sales Forecast'!G14</f>
        <v>0</v>
      </c>
      <c r="H14" s="24">
        <f>Products!$C14*'Sales Forecast'!H14</f>
        <v>0</v>
      </c>
      <c r="I14" s="24">
        <f>Products!$C14*'Sales Forecast'!I14</f>
        <v>0</v>
      </c>
      <c r="J14" s="24">
        <f>Products!$C14*'Sales Forecast'!J14</f>
        <v>0</v>
      </c>
      <c r="K14" s="24">
        <f>Products!$C14*'Sales Forecast'!K14</f>
        <v>0</v>
      </c>
      <c r="L14" s="24">
        <f>Products!$C14*'Sales Forecast'!L14</f>
        <v>0</v>
      </c>
      <c r="M14" s="24">
        <f>Products!$C14*'Sales Forecast'!M14</f>
        <v>0</v>
      </c>
      <c r="N14" s="7">
        <f t="shared" si="0"/>
        <v>0</v>
      </c>
    </row>
    <row r="15" spans="1:14" x14ac:dyDescent="0.2">
      <c r="A15" s="23">
        <f>Products!B15</f>
        <v>0</v>
      </c>
      <c r="B15" s="24">
        <f>Products!$C15*'Sales Forecast'!B15</f>
        <v>0</v>
      </c>
      <c r="C15" s="24">
        <f>Products!$C15*'Sales Forecast'!C15</f>
        <v>0</v>
      </c>
      <c r="D15" s="24">
        <f>Products!$C15*'Sales Forecast'!D15</f>
        <v>0</v>
      </c>
      <c r="E15" s="24">
        <f>Products!$C15*'Sales Forecast'!E15</f>
        <v>0</v>
      </c>
      <c r="F15" s="24">
        <f>Products!$C15*'Sales Forecast'!F15</f>
        <v>0</v>
      </c>
      <c r="G15" s="24">
        <f>Products!$C15*'Sales Forecast'!G15</f>
        <v>0</v>
      </c>
      <c r="H15" s="24">
        <f>Products!$C15*'Sales Forecast'!H15</f>
        <v>0</v>
      </c>
      <c r="I15" s="24">
        <f>Products!$C15*'Sales Forecast'!I15</f>
        <v>0</v>
      </c>
      <c r="J15" s="24">
        <f>Products!$C15*'Sales Forecast'!J15</f>
        <v>0</v>
      </c>
      <c r="K15" s="24">
        <f>Products!$C15*'Sales Forecast'!K15</f>
        <v>0</v>
      </c>
      <c r="L15" s="24">
        <f>Products!$C15*'Sales Forecast'!L15</f>
        <v>0</v>
      </c>
      <c r="M15" s="24">
        <f>Products!$C15*'Sales Forecast'!M15</f>
        <v>0</v>
      </c>
      <c r="N15" s="7">
        <f t="shared" si="0"/>
        <v>0</v>
      </c>
    </row>
    <row r="16" spans="1:14" x14ac:dyDescent="0.2">
      <c r="A16" s="23">
        <f>Products!B16</f>
        <v>0</v>
      </c>
      <c r="B16" s="24">
        <f>Products!$C16*'Sales Forecast'!B16</f>
        <v>0</v>
      </c>
      <c r="C16" s="24">
        <f>Products!$C16*'Sales Forecast'!C16</f>
        <v>0</v>
      </c>
      <c r="D16" s="24">
        <f>Products!$C16*'Sales Forecast'!D16</f>
        <v>0</v>
      </c>
      <c r="E16" s="24">
        <f>Products!$C16*'Sales Forecast'!E16</f>
        <v>0</v>
      </c>
      <c r="F16" s="24">
        <f>Products!$C16*'Sales Forecast'!F16</f>
        <v>0</v>
      </c>
      <c r="G16" s="24">
        <f>Products!$C16*'Sales Forecast'!G16</f>
        <v>0</v>
      </c>
      <c r="H16" s="24">
        <f>Products!$C16*'Sales Forecast'!H16</f>
        <v>0</v>
      </c>
      <c r="I16" s="24">
        <f>Products!$C16*'Sales Forecast'!I16</f>
        <v>0</v>
      </c>
      <c r="J16" s="24">
        <f>Products!$C16*'Sales Forecast'!J16</f>
        <v>0</v>
      </c>
      <c r="K16" s="24">
        <f>Products!$C16*'Sales Forecast'!K16</f>
        <v>0</v>
      </c>
      <c r="L16" s="24">
        <f>Products!$C16*'Sales Forecast'!L16</f>
        <v>0</v>
      </c>
      <c r="M16" s="24">
        <f>Products!$C16*'Sales Forecast'!M16</f>
        <v>0</v>
      </c>
      <c r="N16" s="7">
        <f t="shared" si="0"/>
        <v>0</v>
      </c>
    </row>
    <row r="17" spans="1:14" x14ac:dyDescent="0.2">
      <c r="A17" s="23">
        <f>Products!B17</f>
        <v>0</v>
      </c>
      <c r="B17" s="24">
        <f>Products!$C17*'Sales Forecast'!B17</f>
        <v>0</v>
      </c>
      <c r="C17" s="24">
        <f>Products!$C17*'Sales Forecast'!C17</f>
        <v>0</v>
      </c>
      <c r="D17" s="24">
        <f>Products!$C17*'Sales Forecast'!D17</f>
        <v>0</v>
      </c>
      <c r="E17" s="24">
        <f>Products!$C17*'Sales Forecast'!E17</f>
        <v>0</v>
      </c>
      <c r="F17" s="24">
        <f>Products!$C17*'Sales Forecast'!F17</f>
        <v>0</v>
      </c>
      <c r="G17" s="24">
        <f>Products!$C17*'Sales Forecast'!G17</f>
        <v>0</v>
      </c>
      <c r="H17" s="24">
        <f>Products!$C17*'Sales Forecast'!H17</f>
        <v>0</v>
      </c>
      <c r="I17" s="24">
        <f>Products!$C17*'Sales Forecast'!I17</f>
        <v>0</v>
      </c>
      <c r="J17" s="24">
        <f>Products!$C17*'Sales Forecast'!J17</f>
        <v>0</v>
      </c>
      <c r="K17" s="24">
        <f>Products!$C17*'Sales Forecast'!K17</f>
        <v>0</v>
      </c>
      <c r="L17" s="24">
        <f>Products!$C17*'Sales Forecast'!L17</f>
        <v>0</v>
      </c>
      <c r="M17" s="24">
        <f>Products!$C17*'Sales Forecast'!M17</f>
        <v>0</v>
      </c>
      <c r="N17" s="7">
        <f t="shared" si="0"/>
        <v>0</v>
      </c>
    </row>
    <row r="18" spans="1:14" x14ac:dyDescent="0.2">
      <c r="A18" s="23">
        <f>Products!B18</f>
        <v>0</v>
      </c>
      <c r="B18" s="24">
        <f>Products!$C18*'Sales Forecast'!B18</f>
        <v>0</v>
      </c>
      <c r="C18" s="24">
        <f>Products!$C18*'Sales Forecast'!C18</f>
        <v>0</v>
      </c>
      <c r="D18" s="24">
        <f>Products!$C18*'Sales Forecast'!D18</f>
        <v>0</v>
      </c>
      <c r="E18" s="24">
        <f>Products!$C18*'Sales Forecast'!E18</f>
        <v>0</v>
      </c>
      <c r="F18" s="24">
        <f>Products!$C18*'Sales Forecast'!F18</f>
        <v>0</v>
      </c>
      <c r="G18" s="24">
        <f>Products!$C18*'Sales Forecast'!G18</f>
        <v>0</v>
      </c>
      <c r="H18" s="24">
        <f>Products!$C18*'Sales Forecast'!H18</f>
        <v>0</v>
      </c>
      <c r="I18" s="24">
        <f>Products!$C18*'Sales Forecast'!I18</f>
        <v>0</v>
      </c>
      <c r="J18" s="24">
        <f>Products!$C18*'Sales Forecast'!J18</f>
        <v>0</v>
      </c>
      <c r="K18" s="24">
        <f>Products!$C18*'Sales Forecast'!K18</f>
        <v>0</v>
      </c>
      <c r="L18" s="24">
        <f>Products!$C18*'Sales Forecast'!L18</f>
        <v>0</v>
      </c>
      <c r="M18" s="24">
        <f>Products!$C18*'Sales Forecast'!M18</f>
        <v>0</v>
      </c>
      <c r="N18" s="7">
        <f t="shared" si="0"/>
        <v>0</v>
      </c>
    </row>
    <row r="19" spans="1:14" x14ac:dyDescent="0.2">
      <c r="A19" s="23">
        <f>Products!B19</f>
        <v>0</v>
      </c>
      <c r="B19" s="24">
        <f>Products!$C19*'Sales Forecast'!B19</f>
        <v>0</v>
      </c>
      <c r="C19" s="24">
        <f>Products!$C19*'Sales Forecast'!C19</f>
        <v>0</v>
      </c>
      <c r="D19" s="24">
        <f>Products!$C19*'Sales Forecast'!D19</f>
        <v>0</v>
      </c>
      <c r="E19" s="24">
        <f>Products!$C19*'Sales Forecast'!E19</f>
        <v>0</v>
      </c>
      <c r="F19" s="24">
        <f>Products!$C19*'Sales Forecast'!F19</f>
        <v>0</v>
      </c>
      <c r="G19" s="24">
        <f>Products!$C19*'Sales Forecast'!G19</f>
        <v>0</v>
      </c>
      <c r="H19" s="24">
        <f>Products!$C19*'Sales Forecast'!H19</f>
        <v>0</v>
      </c>
      <c r="I19" s="24">
        <f>Products!$C19*'Sales Forecast'!I19</f>
        <v>0</v>
      </c>
      <c r="J19" s="24">
        <f>Products!$C19*'Sales Forecast'!J19</f>
        <v>0</v>
      </c>
      <c r="K19" s="24">
        <f>Products!$C19*'Sales Forecast'!K19</f>
        <v>0</v>
      </c>
      <c r="L19" s="24">
        <f>Products!$C19*'Sales Forecast'!L19</f>
        <v>0</v>
      </c>
      <c r="M19" s="24">
        <f>Products!$C19*'Sales Forecast'!M19</f>
        <v>0</v>
      </c>
      <c r="N19" s="7">
        <f t="shared" si="0"/>
        <v>0</v>
      </c>
    </row>
    <row r="20" spans="1:14" x14ac:dyDescent="0.2">
      <c r="A20" s="23">
        <f>Products!B20</f>
        <v>0</v>
      </c>
      <c r="B20" s="24">
        <f>Products!$C20*'Sales Forecast'!B20</f>
        <v>0</v>
      </c>
      <c r="C20" s="24">
        <f>Products!$C20*'Sales Forecast'!C20</f>
        <v>0</v>
      </c>
      <c r="D20" s="24">
        <f>Products!$C20*'Sales Forecast'!D20</f>
        <v>0</v>
      </c>
      <c r="E20" s="24">
        <f>Products!$C20*'Sales Forecast'!E20</f>
        <v>0</v>
      </c>
      <c r="F20" s="24">
        <f>Products!$C20*'Sales Forecast'!F20</f>
        <v>0</v>
      </c>
      <c r="G20" s="24">
        <f>Products!$C20*'Sales Forecast'!G20</f>
        <v>0</v>
      </c>
      <c r="H20" s="24">
        <f>Products!$C20*'Sales Forecast'!H20</f>
        <v>0</v>
      </c>
      <c r="I20" s="24">
        <f>Products!$C20*'Sales Forecast'!I20</f>
        <v>0</v>
      </c>
      <c r="J20" s="24">
        <f>Products!$C20*'Sales Forecast'!J20</f>
        <v>0</v>
      </c>
      <c r="K20" s="24">
        <f>Products!$C20*'Sales Forecast'!K20</f>
        <v>0</v>
      </c>
      <c r="L20" s="24">
        <f>Products!$C20*'Sales Forecast'!L20</f>
        <v>0</v>
      </c>
      <c r="M20" s="24">
        <f>Products!$C20*'Sales Forecast'!M20</f>
        <v>0</v>
      </c>
      <c r="N20" s="7">
        <f t="shared" si="0"/>
        <v>0</v>
      </c>
    </row>
    <row r="21" spans="1:14" x14ac:dyDescent="0.2">
      <c r="A21" s="23">
        <f>Products!B21</f>
        <v>0</v>
      </c>
      <c r="B21" s="24">
        <f>Products!$C21*'Sales Forecast'!B21</f>
        <v>0</v>
      </c>
      <c r="C21" s="24">
        <f>Products!$C21*'Sales Forecast'!C21</f>
        <v>0</v>
      </c>
      <c r="D21" s="24">
        <f>Products!$C21*'Sales Forecast'!D21</f>
        <v>0</v>
      </c>
      <c r="E21" s="24">
        <f>Products!$C21*'Sales Forecast'!E21</f>
        <v>0</v>
      </c>
      <c r="F21" s="24">
        <f>Products!$C21*'Sales Forecast'!F21</f>
        <v>0</v>
      </c>
      <c r="G21" s="24">
        <f>Products!$C21*'Sales Forecast'!G21</f>
        <v>0</v>
      </c>
      <c r="H21" s="24">
        <f>Products!$C21*'Sales Forecast'!H21</f>
        <v>0</v>
      </c>
      <c r="I21" s="24">
        <f>Products!$C21*'Sales Forecast'!I21</f>
        <v>0</v>
      </c>
      <c r="J21" s="24">
        <f>Products!$C21*'Sales Forecast'!J21</f>
        <v>0</v>
      </c>
      <c r="K21" s="24">
        <f>Products!$C21*'Sales Forecast'!K21</f>
        <v>0</v>
      </c>
      <c r="L21" s="24">
        <f>Products!$C21*'Sales Forecast'!L21</f>
        <v>0</v>
      </c>
      <c r="M21" s="24">
        <f>Products!$C21*'Sales Forecast'!M21</f>
        <v>0</v>
      </c>
      <c r="N21" s="7">
        <f t="shared" si="0"/>
        <v>0</v>
      </c>
    </row>
    <row r="22" spans="1:14" x14ac:dyDescent="0.2">
      <c r="A22" s="23">
        <f>Products!B22</f>
        <v>0</v>
      </c>
      <c r="B22" s="24">
        <f>Products!$C22*'Sales Forecast'!B22</f>
        <v>0</v>
      </c>
      <c r="C22" s="24">
        <f>Products!$C22*'Sales Forecast'!C22</f>
        <v>0</v>
      </c>
      <c r="D22" s="24">
        <f>Products!$C22*'Sales Forecast'!D22</f>
        <v>0</v>
      </c>
      <c r="E22" s="24">
        <f>Products!$C22*'Sales Forecast'!E22</f>
        <v>0</v>
      </c>
      <c r="F22" s="24">
        <f>Products!$C22*'Sales Forecast'!F22</f>
        <v>0</v>
      </c>
      <c r="G22" s="24">
        <f>Products!$C22*'Sales Forecast'!G22</f>
        <v>0</v>
      </c>
      <c r="H22" s="24">
        <f>Products!$C22*'Sales Forecast'!H22</f>
        <v>0</v>
      </c>
      <c r="I22" s="24">
        <f>Products!$C22*'Sales Forecast'!I22</f>
        <v>0</v>
      </c>
      <c r="J22" s="24">
        <f>Products!$C22*'Sales Forecast'!J22</f>
        <v>0</v>
      </c>
      <c r="K22" s="24">
        <f>Products!$C22*'Sales Forecast'!K22</f>
        <v>0</v>
      </c>
      <c r="L22" s="24">
        <f>Products!$C22*'Sales Forecast'!L22</f>
        <v>0</v>
      </c>
      <c r="M22" s="24">
        <f>Products!$C22*'Sales Forecast'!M22</f>
        <v>0</v>
      </c>
      <c r="N22" s="7">
        <f t="shared" si="0"/>
        <v>0</v>
      </c>
    </row>
    <row r="23" spans="1:14" x14ac:dyDescent="0.2">
      <c r="A23" s="23">
        <f>Products!B23</f>
        <v>0</v>
      </c>
      <c r="B23" s="24">
        <f>Products!$C23*'Sales Forecast'!B23</f>
        <v>0</v>
      </c>
      <c r="C23" s="24">
        <f>Products!$C23*'Sales Forecast'!C23</f>
        <v>0</v>
      </c>
      <c r="D23" s="24">
        <f>Products!$C23*'Sales Forecast'!D23</f>
        <v>0</v>
      </c>
      <c r="E23" s="24">
        <f>Products!$C23*'Sales Forecast'!E23</f>
        <v>0</v>
      </c>
      <c r="F23" s="24">
        <f>Products!$C23*'Sales Forecast'!F23</f>
        <v>0</v>
      </c>
      <c r="G23" s="24">
        <f>Products!$C23*'Sales Forecast'!G23</f>
        <v>0</v>
      </c>
      <c r="H23" s="24">
        <f>Products!$C23*'Sales Forecast'!H23</f>
        <v>0</v>
      </c>
      <c r="I23" s="24">
        <f>Products!$C23*'Sales Forecast'!I23</f>
        <v>0</v>
      </c>
      <c r="J23" s="24">
        <f>Products!$C23*'Sales Forecast'!J23</f>
        <v>0</v>
      </c>
      <c r="K23" s="24">
        <f>Products!$C23*'Sales Forecast'!K23</f>
        <v>0</v>
      </c>
      <c r="L23" s="24">
        <f>Products!$C23*'Sales Forecast'!L23</f>
        <v>0</v>
      </c>
      <c r="M23" s="24">
        <f>Products!$C23*'Sales Forecast'!M23</f>
        <v>0</v>
      </c>
      <c r="N23" s="7">
        <f t="shared" si="0"/>
        <v>0</v>
      </c>
    </row>
    <row r="24" spans="1:14" x14ac:dyDescent="0.2">
      <c r="A24" s="23">
        <f>Products!B24</f>
        <v>0</v>
      </c>
      <c r="B24" s="24">
        <f>Products!$C24*'Sales Forecast'!B24</f>
        <v>0</v>
      </c>
      <c r="C24" s="24">
        <f>Products!$C24*'Sales Forecast'!C24</f>
        <v>0</v>
      </c>
      <c r="D24" s="24">
        <f>Products!$C24*'Sales Forecast'!D24</f>
        <v>0</v>
      </c>
      <c r="E24" s="24">
        <f>Products!$C24*'Sales Forecast'!E24</f>
        <v>0</v>
      </c>
      <c r="F24" s="24">
        <f>Products!$C24*'Sales Forecast'!F24</f>
        <v>0</v>
      </c>
      <c r="G24" s="24">
        <f>Products!$C24*'Sales Forecast'!G24</f>
        <v>0</v>
      </c>
      <c r="H24" s="24">
        <f>Products!$C24*'Sales Forecast'!H24</f>
        <v>0</v>
      </c>
      <c r="I24" s="24">
        <f>Products!$C24*'Sales Forecast'!I24</f>
        <v>0</v>
      </c>
      <c r="J24" s="24">
        <f>Products!$C24*'Sales Forecast'!J24</f>
        <v>0</v>
      </c>
      <c r="K24" s="24">
        <f>Products!$C24*'Sales Forecast'!K24</f>
        <v>0</v>
      </c>
      <c r="L24" s="24">
        <f>Products!$C24*'Sales Forecast'!L24</f>
        <v>0</v>
      </c>
      <c r="M24" s="24">
        <f>Products!$C24*'Sales Forecast'!M24</f>
        <v>0</v>
      </c>
      <c r="N24" s="7">
        <f t="shared" si="0"/>
        <v>0</v>
      </c>
    </row>
    <row r="25" spans="1:14" x14ac:dyDescent="0.2">
      <c r="A25" s="23">
        <f>Products!B25</f>
        <v>0</v>
      </c>
      <c r="B25" s="24">
        <f>Products!$C25*'Sales Forecast'!B25</f>
        <v>0</v>
      </c>
      <c r="C25" s="24">
        <f>Products!$C25*'Sales Forecast'!C25</f>
        <v>0</v>
      </c>
      <c r="D25" s="24">
        <f>Products!$C25*'Sales Forecast'!D25</f>
        <v>0</v>
      </c>
      <c r="E25" s="24">
        <f>Products!$C25*'Sales Forecast'!E25</f>
        <v>0</v>
      </c>
      <c r="F25" s="24">
        <f>Products!$C25*'Sales Forecast'!F25</f>
        <v>0</v>
      </c>
      <c r="G25" s="24">
        <f>Products!$C25*'Sales Forecast'!G25</f>
        <v>0</v>
      </c>
      <c r="H25" s="24">
        <f>Products!$C25*'Sales Forecast'!H25</f>
        <v>0</v>
      </c>
      <c r="I25" s="24">
        <f>Products!$C25*'Sales Forecast'!I25</f>
        <v>0</v>
      </c>
      <c r="J25" s="24">
        <f>Products!$C25*'Sales Forecast'!J25</f>
        <v>0</v>
      </c>
      <c r="K25" s="24">
        <f>Products!$C25*'Sales Forecast'!K25</f>
        <v>0</v>
      </c>
      <c r="L25" s="24">
        <f>Products!$C25*'Sales Forecast'!L25</f>
        <v>0</v>
      </c>
      <c r="M25" s="24">
        <f>Products!$C25*'Sales Forecast'!M25</f>
        <v>0</v>
      </c>
      <c r="N25" s="7">
        <f t="shared" si="0"/>
        <v>0</v>
      </c>
    </row>
    <row r="26" spans="1:14" x14ac:dyDescent="0.2">
      <c r="A26" s="25" t="s">
        <v>58</v>
      </c>
      <c r="B26" s="26">
        <f t="shared" ref="B26:M26" si="1">SUM(B6:B25)</f>
        <v>4000</v>
      </c>
      <c r="C26" s="26">
        <f t="shared" si="1"/>
        <v>17010</v>
      </c>
      <c r="D26" s="26">
        <f t="shared" si="1"/>
        <v>31080</v>
      </c>
      <c r="E26" s="26">
        <f t="shared" si="1"/>
        <v>45775</v>
      </c>
      <c r="F26" s="26">
        <f t="shared" si="1"/>
        <v>49950</v>
      </c>
      <c r="G26" s="26">
        <f t="shared" si="1"/>
        <v>41800</v>
      </c>
      <c r="H26" s="26">
        <f t="shared" si="1"/>
        <v>37825</v>
      </c>
      <c r="I26" s="26">
        <f t="shared" si="1"/>
        <v>36730</v>
      </c>
      <c r="J26" s="26">
        <f t="shared" si="1"/>
        <v>38730</v>
      </c>
      <c r="K26" s="26">
        <f t="shared" si="1"/>
        <v>33730</v>
      </c>
      <c r="L26" s="26">
        <f t="shared" si="1"/>
        <v>32730</v>
      </c>
      <c r="M26" s="26">
        <f t="shared" si="1"/>
        <v>27730</v>
      </c>
      <c r="N26" s="26">
        <f t="shared" si="0"/>
        <v>397090</v>
      </c>
    </row>
    <row r="29" spans="1:14" x14ac:dyDescent="0.2">
      <c r="A29" s="125" t="s">
        <v>62</v>
      </c>
      <c r="B29" s="157" t="s">
        <v>80</v>
      </c>
      <c r="C29" s="158"/>
      <c r="D29" s="158"/>
      <c r="E29" s="158"/>
      <c r="F29" s="158"/>
      <c r="G29" s="158"/>
      <c r="H29" s="158"/>
      <c r="I29" s="158"/>
      <c r="J29" s="158"/>
      <c r="K29" s="158"/>
      <c r="L29" s="158"/>
      <c r="M29" s="159"/>
    </row>
    <row r="30" spans="1:14" x14ac:dyDescent="0.2">
      <c r="B30" s="160"/>
      <c r="C30" s="161"/>
      <c r="D30" s="161"/>
      <c r="E30" s="161"/>
      <c r="F30" s="161"/>
      <c r="G30" s="161"/>
      <c r="H30" s="161"/>
      <c r="I30" s="161"/>
      <c r="J30" s="161"/>
      <c r="K30" s="161"/>
      <c r="L30" s="161"/>
      <c r="M30" s="162"/>
    </row>
    <row r="31" spans="1:14" x14ac:dyDescent="0.2">
      <c r="B31" s="160"/>
      <c r="C31" s="161"/>
      <c r="D31" s="161"/>
      <c r="E31" s="161"/>
      <c r="F31" s="161"/>
      <c r="G31" s="161"/>
      <c r="H31" s="161"/>
      <c r="I31" s="161"/>
      <c r="J31" s="161"/>
      <c r="K31" s="161"/>
      <c r="L31" s="161"/>
      <c r="M31" s="162"/>
    </row>
    <row r="32" spans="1:14" x14ac:dyDescent="0.2">
      <c r="B32" s="160"/>
      <c r="C32" s="161"/>
      <c r="D32" s="161"/>
      <c r="E32" s="161"/>
      <c r="F32" s="161"/>
      <c r="G32" s="161"/>
      <c r="H32" s="161"/>
      <c r="I32" s="161"/>
      <c r="J32" s="161"/>
      <c r="K32" s="161"/>
      <c r="L32" s="161"/>
      <c r="M32" s="162"/>
    </row>
    <row r="33" spans="2:13" x14ac:dyDescent="0.2">
      <c r="B33" s="160"/>
      <c r="C33" s="161"/>
      <c r="D33" s="161"/>
      <c r="E33" s="161"/>
      <c r="F33" s="161"/>
      <c r="G33" s="161"/>
      <c r="H33" s="161"/>
      <c r="I33" s="161"/>
      <c r="J33" s="161"/>
      <c r="K33" s="161"/>
      <c r="L33" s="161"/>
      <c r="M33" s="162"/>
    </row>
    <row r="34" spans="2:13" x14ac:dyDescent="0.2">
      <c r="B34" s="160"/>
      <c r="C34" s="161"/>
      <c r="D34" s="161"/>
      <c r="E34" s="161"/>
      <c r="F34" s="161"/>
      <c r="G34" s="161"/>
      <c r="H34" s="161"/>
      <c r="I34" s="161"/>
      <c r="J34" s="161"/>
      <c r="K34" s="161"/>
      <c r="L34" s="161"/>
      <c r="M34" s="162"/>
    </row>
    <row r="35" spans="2:13" x14ac:dyDescent="0.2">
      <c r="B35" s="160"/>
      <c r="C35" s="161"/>
      <c r="D35" s="161"/>
      <c r="E35" s="161"/>
      <c r="F35" s="161"/>
      <c r="G35" s="161"/>
      <c r="H35" s="161"/>
      <c r="I35" s="161"/>
      <c r="J35" s="161"/>
      <c r="K35" s="161"/>
      <c r="L35" s="161"/>
      <c r="M35" s="162"/>
    </row>
    <row r="36" spans="2:13" x14ac:dyDescent="0.2">
      <c r="B36" s="160"/>
      <c r="C36" s="161"/>
      <c r="D36" s="161"/>
      <c r="E36" s="161"/>
      <c r="F36" s="161"/>
      <c r="G36" s="161"/>
      <c r="H36" s="161"/>
      <c r="I36" s="161"/>
      <c r="J36" s="161"/>
      <c r="K36" s="161"/>
      <c r="L36" s="161"/>
      <c r="M36" s="162"/>
    </row>
    <row r="37" spans="2:13" x14ac:dyDescent="0.2">
      <c r="B37" s="160"/>
      <c r="C37" s="161"/>
      <c r="D37" s="161"/>
      <c r="E37" s="161"/>
      <c r="F37" s="161"/>
      <c r="G37" s="161"/>
      <c r="H37" s="161"/>
      <c r="I37" s="161"/>
      <c r="J37" s="161"/>
      <c r="K37" s="161"/>
      <c r="L37" s="161"/>
      <c r="M37" s="162"/>
    </row>
    <row r="38" spans="2:13" x14ac:dyDescent="0.2">
      <c r="B38" s="160"/>
      <c r="C38" s="161"/>
      <c r="D38" s="161"/>
      <c r="E38" s="161"/>
      <c r="F38" s="161"/>
      <c r="G38" s="161"/>
      <c r="H38" s="161"/>
      <c r="I38" s="161"/>
      <c r="J38" s="161"/>
      <c r="K38" s="161"/>
      <c r="L38" s="161"/>
      <c r="M38" s="162"/>
    </row>
    <row r="39" spans="2:13" x14ac:dyDescent="0.2">
      <c r="B39" s="160"/>
      <c r="C39" s="161"/>
      <c r="D39" s="161"/>
      <c r="E39" s="161"/>
      <c r="F39" s="161"/>
      <c r="G39" s="161"/>
      <c r="H39" s="161"/>
      <c r="I39" s="161"/>
      <c r="J39" s="161"/>
      <c r="K39" s="161"/>
      <c r="L39" s="161"/>
      <c r="M39" s="162"/>
    </row>
    <row r="40" spans="2:13" x14ac:dyDescent="0.2">
      <c r="B40" s="163"/>
      <c r="C40" s="164"/>
      <c r="D40" s="164"/>
      <c r="E40" s="164"/>
      <c r="F40" s="164"/>
      <c r="G40" s="164"/>
      <c r="H40" s="164"/>
      <c r="I40" s="164"/>
      <c r="J40" s="164"/>
      <c r="K40" s="164"/>
      <c r="L40" s="164"/>
      <c r="M40" s="165"/>
    </row>
  </sheetData>
  <sheetProtection selectLockedCells="1"/>
  <mergeCells count="2">
    <mergeCell ref="A2:N2"/>
    <mergeCell ref="B29:M40"/>
  </mergeCells>
  <phoneticPr fontId="12" type="noConversion"/>
  <pageMargins left="0.70833333333333337" right="0.70833333333333337" top="0.74791666666666667" bottom="0.74791666666666667" header="0.51180555555555562" footer="0.51180555555555562"/>
  <pageSetup paperSize="9" scale="76" firstPageNumber="0" orientation="landscape" horizontalDpi="300" verticalDpi="300"/>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pageSetUpPr fitToPage="1"/>
  </sheetPr>
  <dimension ref="A1:N66"/>
  <sheetViews>
    <sheetView showGridLines="0" showRowColHeaders="0" showZeros="0" zoomScale="150" zoomScaleNormal="150" workbookViewId="0">
      <selection activeCell="B29" sqref="B29:M40"/>
    </sheetView>
  </sheetViews>
  <sheetFormatPr defaultColWidth="8.85546875" defaultRowHeight="12.75" x14ac:dyDescent="0.2"/>
  <cols>
    <col min="1" max="1" width="20.7109375" customWidth="1"/>
    <col min="2" max="13" width="11.7109375" customWidth="1"/>
    <col min="14" max="14" width="12.7109375" customWidth="1"/>
  </cols>
  <sheetData>
    <row r="1" spans="1:14" x14ac:dyDescent="0.2">
      <c r="A1" s="19"/>
      <c r="B1" s="19"/>
      <c r="C1" s="19"/>
      <c r="D1" s="19"/>
      <c r="E1" s="19"/>
      <c r="F1" s="19"/>
      <c r="G1" s="19"/>
      <c r="H1" s="19"/>
      <c r="I1" s="19"/>
      <c r="J1" s="19"/>
      <c r="K1" s="19"/>
      <c r="L1" s="19"/>
      <c r="M1" s="19"/>
      <c r="N1" s="19"/>
    </row>
    <row r="2" spans="1:14" ht="18.75" x14ac:dyDescent="0.3">
      <c r="A2" s="191" t="str">
        <f>Products!B3</f>
        <v>BusTech Software</v>
      </c>
      <c r="B2" s="191"/>
      <c r="C2" s="191"/>
      <c r="D2" s="191"/>
      <c r="E2" s="191"/>
      <c r="F2" s="191"/>
      <c r="G2" s="191"/>
      <c r="H2" s="191"/>
      <c r="I2" s="191"/>
      <c r="J2" s="191"/>
      <c r="K2" s="191"/>
      <c r="L2" s="191"/>
      <c r="M2" s="191"/>
      <c r="N2" s="191"/>
    </row>
    <row r="3" spans="1:14" ht="15.75" x14ac:dyDescent="0.25">
      <c r="A3" s="65" t="s">
        <v>55</v>
      </c>
      <c r="B3" s="19"/>
      <c r="C3" s="19"/>
      <c r="D3" s="19"/>
      <c r="E3" s="19"/>
      <c r="F3" s="19"/>
      <c r="G3" s="19"/>
      <c r="H3" s="19"/>
      <c r="I3" s="19"/>
      <c r="J3" s="19"/>
      <c r="K3" s="19"/>
      <c r="L3" s="19"/>
      <c r="M3" s="19"/>
      <c r="N3" s="19"/>
    </row>
    <row r="4" spans="1:14" x14ac:dyDescent="0.2">
      <c r="A4" s="12" t="s">
        <v>9</v>
      </c>
      <c r="B4" s="20">
        <f>'Sales Forecast'!B4</f>
        <v>2016</v>
      </c>
      <c r="C4" s="20">
        <f>'Sales Forecast'!C4</f>
        <v>2016</v>
      </c>
      <c r="D4" s="20">
        <f>'Sales Forecast'!D4</f>
        <v>2016</v>
      </c>
      <c r="E4" s="20">
        <f>'Sales Forecast'!E4</f>
        <v>2016</v>
      </c>
      <c r="F4" s="20">
        <f>'Sales Forecast'!F4</f>
        <v>2016</v>
      </c>
      <c r="G4" s="20">
        <f>'Sales Forecast'!G4</f>
        <v>2016</v>
      </c>
      <c r="H4" s="20">
        <f>'Sales Forecast'!H4</f>
        <v>2016</v>
      </c>
      <c r="I4" s="20">
        <f>'Sales Forecast'!I4</f>
        <v>2016</v>
      </c>
      <c r="J4" s="20">
        <f>'Sales Forecast'!J4</f>
        <v>2016</v>
      </c>
      <c r="K4" s="20">
        <f>'Sales Forecast'!K4</f>
        <v>2016</v>
      </c>
      <c r="L4" s="20">
        <f>'Sales Forecast'!L4</f>
        <v>2016</v>
      </c>
      <c r="M4" s="20">
        <f>'Sales Forecast'!M4</f>
        <v>2016</v>
      </c>
      <c r="N4" s="12"/>
    </row>
    <row r="5" spans="1:14" ht="25.5" x14ac:dyDescent="0.2">
      <c r="A5" s="12" t="s">
        <v>10</v>
      </c>
      <c r="B5" s="21" t="str">
        <f>'Sales Forecast'!B5</f>
        <v>January</v>
      </c>
      <c r="C5" s="21" t="str">
        <f>'Sales Forecast'!C5</f>
        <v>February</v>
      </c>
      <c r="D5" s="21" t="str">
        <f>'Sales Forecast'!D5</f>
        <v>March</v>
      </c>
      <c r="E5" s="21" t="str">
        <f>'Sales Forecast'!E5</f>
        <v>April</v>
      </c>
      <c r="F5" s="21" t="str">
        <f>'Sales Forecast'!F5</f>
        <v>May</v>
      </c>
      <c r="G5" s="21" t="str">
        <f>'Sales Forecast'!G5</f>
        <v>June</v>
      </c>
      <c r="H5" s="21" t="str">
        <f>'Sales Forecast'!H5</f>
        <v>July</v>
      </c>
      <c r="I5" s="21" t="str">
        <f>'Sales Forecast'!I5</f>
        <v>August</v>
      </c>
      <c r="J5" s="21" t="str">
        <f>'Sales Forecast'!J5</f>
        <v>September</v>
      </c>
      <c r="K5" s="21" t="str">
        <f>'Sales Forecast'!K5</f>
        <v>October</v>
      </c>
      <c r="L5" s="21" t="str">
        <f>'Sales Forecast'!L5</f>
        <v>November</v>
      </c>
      <c r="M5" s="21" t="str">
        <f>'Sales Forecast'!M5</f>
        <v>December</v>
      </c>
      <c r="N5" s="22" t="s">
        <v>56</v>
      </c>
    </row>
    <row r="6" spans="1:14" x14ac:dyDescent="0.2">
      <c r="A6" s="23" t="str">
        <f>Products!B6</f>
        <v>Design</v>
      </c>
      <c r="B6" s="24">
        <f>Products!$D6*'Sales Forecast'!B6</f>
        <v>1250</v>
      </c>
      <c r="C6" s="24">
        <f>Products!$D6*'Sales Forecast'!C6</f>
        <v>3012.5</v>
      </c>
      <c r="D6" s="24">
        <f>Products!$D6*'Sales Forecast'!D6</f>
        <v>5000</v>
      </c>
      <c r="E6" s="24">
        <f>Products!$D6*'Sales Forecast'!E6</f>
        <v>7500</v>
      </c>
      <c r="F6" s="24">
        <f>Products!$D6*'Sales Forecast'!F6</f>
        <v>7500</v>
      </c>
      <c r="G6" s="24">
        <f>Products!$D6*'Sales Forecast'!G6</f>
        <v>3750</v>
      </c>
      <c r="H6" s="24">
        <f>Products!$D6*'Sales Forecast'!H6</f>
        <v>2500</v>
      </c>
      <c r="I6" s="24">
        <f>Products!$D6*'Sales Forecast'!I6</f>
        <v>1250</v>
      </c>
      <c r="J6" s="24">
        <f>Products!$D6*'Sales Forecast'!J6</f>
        <v>2500</v>
      </c>
      <c r="K6" s="24">
        <f>Products!$D6*'Sales Forecast'!K6</f>
        <v>1250</v>
      </c>
      <c r="L6" s="24">
        <f>Products!$D6*'Sales Forecast'!L6</f>
        <v>1250</v>
      </c>
      <c r="M6" s="24">
        <f>Products!$D6*'Sales Forecast'!M6</f>
        <v>1250</v>
      </c>
      <c r="N6" s="7">
        <f t="shared" ref="N6:N26" si="0">SUM(B6:M6)</f>
        <v>38012.5</v>
      </c>
    </row>
    <row r="7" spans="1:14" x14ac:dyDescent="0.2">
      <c r="A7" s="23" t="str">
        <f>Products!B7</f>
        <v>Installation</v>
      </c>
      <c r="B7" s="24">
        <f>Products!$D7*'Sales Forecast'!B7</f>
        <v>0</v>
      </c>
      <c r="C7" s="24">
        <f>Products!$D7*'Sales Forecast'!C7</f>
        <v>1500</v>
      </c>
      <c r="D7" s="24">
        <f>Products!$D7*'Sales Forecast'!D7</f>
        <v>3000</v>
      </c>
      <c r="E7" s="24">
        <f>Products!$D7*'Sales Forecast'!E7</f>
        <v>8750</v>
      </c>
      <c r="F7" s="24">
        <f>Products!$D7*'Sales Forecast'!F7</f>
        <v>7500</v>
      </c>
      <c r="G7" s="24">
        <f>Products!$D7*'Sales Forecast'!G7</f>
        <v>5000</v>
      </c>
      <c r="H7" s="24">
        <f>Products!$D7*'Sales Forecast'!H7</f>
        <v>1250</v>
      </c>
      <c r="I7" s="24">
        <f>Products!$D7*'Sales Forecast'!I7</f>
        <v>500</v>
      </c>
      <c r="J7" s="24">
        <f>Products!$D7*'Sales Forecast'!J7</f>
        <v>500</v>
      </c>
      <c r="K7" s="24">
        <f>Products!$D7*'Sales Forecast'!K7</f>
        <v>500</v>
      </c>
      <c r="L7" s="24">
        <f>Products!$D7*'Sales Forecast'!L7</f>
        <v>500</v>
      </c>
      <c r="M7" s="24">
        <f>Products!$D7*'Sales Forecast'!M7</f>
        <v>500</v>
      </c>
      <c r="N7" s="7">
        <f t="shared" si="0"/>
        <v>29500</v>
      </c>
    </row>
    <row r="8" spans="1:14" x14ac:dyDescent="0.2">
      <c r="A8" s="23" t="str">
        <f>Products!B8</f>
        <v>Phone support</v>
      </c>
      <c r="B8" s="24">
        <f>Products!$D8*'Sales Forecast'!B8</f>
        <v>0</v>
      </c>
      <c r="C8" s="24">
        <f>Products!$D8*'Sales Forecast'!C8</f>
        <v>0</v>
      </c>
      <c r="D8" s="24">
        <f>Products!$D8*'Sales Forecast'!D8</f>
        <v>720</v>
      </c>
      <c r="E8" s="24">
        <f>Products!$D8*'Sales Forecast'!E8</f>
        <v>1200</v>
      </c>
      <c r="F8" s="24">
        <f>Products!$D8*'Sales Forecast'!F8</f>
        <v>1800</v>
      </c>
      <c r="G8" s="24">
        <f>Products!$D8*'Sales Forecast'!G8</f>
        <v>2400</v>
      </c>
      <c r="H8" s="24">
        <f>Products!$D8*'Sales Forecast'!H8</f>
        <v>3000</v>
      </c>
      <c r="I8" s="24">
        <f>Products!$D8*'Sales Forecast'!I8</f>
        <v>3600</v>
      </c>
      <c r="J8" s="24">
        <f>Products!$D8*'Sales Forecast'!J8</f>
        <v>4200</v>
      </c>
      <c r="K8" s="24">
        <f>Products!$D8*'Sales Forecast'!K8</f>
        <v>3000</v>
      </c>
      <c r="L8" s="24">
        <f>Products!$D8*'Sales Forecast'!L8</f>
        <v>2400</v>
      </c>
      <c r="M8" s="24">
        <f>Products!$D8*'Sales Forecast'!M8</f>
        <v>1800</v>
      </c>
      <c r="N8" s="7">
        <f t="shared" si="0"/>
        <v>24120</v>
      </c>
    </row>
    <row r="9" spans="1:14" x14ac:dyDescent="0.2">
      <c r="A9" s="23" t="str">
        <f>Products!B9</f>
        <v>Emergency call out</v>
      </c>
      <c r="B9" s="24">
        <f>Products!$D9*'Sales Forecast'!B9</f>
        <v>0</v>
      </c>
      <c r="C9" s="24">
        <f>Products!$D9*'Sales Forecast'!C9</f>
        <v>0</v>
      </c>
      <c r="D9" s="24">
        <f>Products!$D9*'Sales Forecast'!D9</f>
        <v>1750</v>
      </c>
      <c r="E9" s="24">
        <f>Products!$D9*'Sales Forecast'!E9</f>
        <v>2100</v>
      </c>
      <c r="F9" s="24">
        <f>Products!$D9*'Sales Forecast'!F9</f>
        <v>2800</v>
      </c>
      <c r="G9" s="24">
        <f>Products!$D9*'Sales Forecast'!G9</f>
        <v>3150</v>
      </c>
      <c r="H9" s="24">
        <f>Products!$D9*'Sales Forecast'!H9</f>
        <v>3500</v>
      </c>
      <c r="I9" s="24">
        <f>Products!$D9*'Sales Forecast'!I9</f>
        <v>2800</v>
      </c>
      <c r="J9" s="24">
        <f>Products!$D9*'Sales Forecast'!J9</f>
        <v>2100</v>
      </c>
      <c r="K9" s="24">
        <f>Products!$D9*'Sales Forecast'!K9</f>
        <v>1400</v>
      </c>
      <c r="L9" s="24">
        <f>Products!$D9*'Sales Forecast'!L9</f>
        <v>1400</v>
      </c>
      <c r="M9" s="24">
        <f>Products!$D9*'Sales Forecast'!M9</f>
        <v>1400</v>
      </c>
      <c r="N9" s="7">
        <f t="shared" si="0"/>
        <v>22400</v>
      </c>
    </row>
    <row r="10" spans="1:14" x14ac:dyDescent="0.2">
      <c r="A10" s="23" t="str">
        <f>Products!B10</f>
        <v>Software sales</v>
      </c>
      <c r="B10" s="24">
        <f>Products!$D10*'Sales Forecast'!B10</f>
        <v>1500</v>
      </c>
      <c r="C10" s="24">
        <f>Products!$D10*'Sales Forecast'!C10</f>
        <v>7500</v>
      </c>
      <c r="D10" s="24">
        <f>Products!$D10*'Sales Forecast'!D10</f>
        <v>11250</v>
      </c>
      <c r="E10" s="24">
        <f>Products!$D10*'Sales Forecast'!E10</f>
        <v>12000</v>
      </c>
      <c r="F10" s="24">
        <f>Products!$D10*'Sales Forecast'!F10</f>
        <v>15000</v>
      </c>
      <c r="G10" s="24">
        <f>Products!$D10*'Sales Forecast'!G10</f>
        <v>15000</v>
      </c>
      <c r="H10" s="24">
        <f>Products!$D10*'Sales Forecast'!H10</f>
        <v>16500</v>
      </c>
      <c r="I10" s="24">
        <f>Products!$D10*'Sales Forecast'!I10</f>
        <v>18000</v>
      </c>
      <c r="J10" s="24">
        <f>Products!$D10*'Sales Forecast'!J10</f>
        <v>18000</v>
      </c>
      <c r="K10" s="24">
        <f>Products!$D10*'Sales Forecast'!K10</f>
        <v>18000</v>
      </c>
      <c r="L10" s="24">
        <f>Products!$D10*'Sales Forecast'!L10</f>
        <v>18000</v>
      </c>
      <c r="M10" s="24">
        <f>Products!$D10*'Sales Forecast'!M10</f>
        <v>15000</v>
      </c>
      <c r="N10" s="7">
        <f t="shared" si="0"/>
        <v>165750</v>
      </c>
    </row>
    <row r="11" spans="1:14" x14ac:dyDescent="0.2">
      <c r="A11" s="23">
        <f>Products!B11</f>
        <v>0</v>
      </c>
      <c r="B11" s="24">
        <f>Products!$D11*'Sales Forecast'!B11</f>
        <v>0</v>
      </c>
      <c r="C11" s="24">
        <f>Products!$D11*'Sales Forecast'!C11</f>
        <v>0</v>
      </c>
      <c r="D11" s="24">
        <f>Products!$D11*'Sales Forecast'!D11</f>
        <v>0</v>
      </c>
      <c r="E11" s="24">
        <f>Products!$D11*'Sales Forecast'!E11</f>
        <v>0</v>
      </c>
      <c r="F11" s="24">
        <f>Products!$D11*'Sales Forecast'!F11</f>
        <v>0</v>
      </c>
      <c r="G11" s="24">
        <f>Products!$D11*'Sales Forecast'!G11</f>
        <v>0</v>
      </c>
      <c r="H11" s="24">
        <f>Products!$D11*'Sales Forecast'!H11</f>
        <v>0</v>
      </c>
      <c r="I11" s="24">
        <f>Products!$D11*'Sales Forecast'!I11</f>
        <v>0</v>
      </c>
      <c r="J11" s="24">
        <f>Products!$D11*'Sales Forecast'!J11</f>
        <v>0</v>
      </c>
      <c r="K11" s="24">
        <f>Products!$D11*'Sales Forecast'!K11</f>
        <v>0</v>
      </c>
      <c r="L11" s="24">
        <f>Products!$D11*'Sales Forecast'!L11</f>
        <v>0</v>
      </c>
      <c r="M11" s="24">
        <f>Products!$D11*'Sales Forecast'!M11</f>
        <v>0</v>
      </c>
      <c r="N11" s="7">
        <f t="shared" si="0"/>
        <v>0</v>
      </c>
    </row>
    <row r="12" spans="1:14" x14ac:dyDescent="0.2">
      <c r="A12" s="23">
        <f>Products!B12</f>
        <v>0</v>
      </c>
      <c r="B12" s="24">
        <f>Products!$D12*'Sales Forecast'!B12</f>
        <v>0</v>
      </c>
      <c r="C12" s="24">
        <f>Products!$D12*'Sales Forecast'!C12</f>
        <v>0</v>
      </c>
      <c r="D12" s="24">
        <f>Products!$D12*'Sales Forecast'!D12</f>
        <v>0</v>
      </c>
      <c r="E12" s="24">
        <f>Products!$D12*'Sales Forecast'!E12</f>
        <v>0</v>
      </c>
      <c r="F12" s="24">
        <f>Products!$D12*'Sales Forecast'!F12</f>
        <v>0</v>
      </c>
      <c r="G12" s="24">
        <f>Products!$D12*'Sales Forecast'!G12</f>
        <v>0</v>
      </c>
      <c r="H12" s="24">
        <f>Products!$D12*'Sales Forecast'!H12</f>
        <v>0</v>
      </c>
      <c r="I12" s="24">
        <f>Products!$D12*'Sales Forecast'!I12</f>
        <v>0</v>
      </c>
      <c r="J12" s="24">
        <f>Products!$D12*'Sales Forecast'!J12</f>
        <v>0</v>
      </c>
      <c r="K12" s="24">
        <f>Products!$D12*'Sales Forecast'!K12</f>
        <v>0</v>
      </c>
      <c r="L12" s="24">
        <f>Products!$D12*'Sales Forecast'!L12</f>
        <v>0</v>
      </c>
      <c r="M12" s="24">
        <f>Products!$D12*'Sales Forecast'!M12</f>
        <v>0</v>
      </c>
      <c r="N12" s="7">
        <f t="shared" si="0"/>
        <v>0</v>
      </c>
    </row>
    <row r="13" spans="1:14" x14ac:dyDescent="0.2">
      <c r="A13" s="23">
        <f>Products!B13</f>
        <v>0</v>
      </c>
      <c r="B13" s="24">
        <f>Products!$D13*'Sales Forecast'!B13</f>
        <v>0</v>
      </c>
      <c r="C13" s="24">
        <f>Products!$D13*'Sales Forecast'!C13</f>
        <v>0</v>
      </c>
      <c r="D13" s="24">
        <f>Products!$D13*'Sales Forecast'!D13</f>
        <v>0</v>
      </c>
      <c r="E13" s="24">
        <f>Products!$D13*'Sales Forecast'!E13</f>
        <v>0</v>
      </c>
      <c r="F13" s="24">
        <f>Products!$D13*'Sales Forecast'!F13</f>
        <v>0</v>
      </c>
      <c r="G13" s="24">
        <f>Products!$D13*'Sales Forecast'!G13</f>
        <v>0</v>
      </c>
      <c r="H13" s="24">
        <f>Products!$D13*'Sales Forecast'!H13</f>
        <v>0</v>
      </c>
      <c r="I13" s="24">
        <f>Products!$D13*'Sales Forecast'!I13</f>
        <v>0</v>
      </c>
      <c r="J13" s="24">
        <f>Products!$D13*'Sales Forecast'!J13</f>
        <v>0</v>
      </c>
      <c r="K13" s="24">
        <f>Products!$D13*'Sales Forecast'!K13</f>
        <v>0</v>
      </c>
      <c r="L13" s="24">
        <f>Products!$D13*'Sales Forecast'!L13</f>
        <v>0</v>
      </c>
      <c r="M13" s="24">
        <f>Products!$D13*'Sales Forecast'!M13</f>
        <v>0</v>
      </c>
      <c r="N13" s="7">
        <f t="shared" si="0"/>
        <v>0</v>
      </c>
    </row>
    <row r="14" spans="1:14" x14ac:dyDescent="0.2">
      <c r="A14" s="23">
        <f>Products!B14</f>
        <v>0</v>
      </c>
      <c r="B14" s="24">
        <f>Products!$D14*'Sales Forecast'!B14</f>
        <v>0</v>
      </c>
      <c r="C14" s="24">
        <f>Products!$D14*'Sales Forecast'!C14</f>
        <v>0</v>
      </c>
      <c r="D14" s="24">
        <f>Products!$D14*'Sales Forecast'!D14</f>
        <v>0</v>
      </c>
      <c r="E14" s="24">
        <f>Products!$D14*'Sales Forecast'!E14</f>
        <v>0</v>
      </c>
      <c r="F14" s="24">
        <f>Products!$D14*'Sales Forecast'!F14</f>
        <v>0</v>
      </c>
      <c r="G14" s="24">
        <f>Products!$D14*'Sales Forecast'!G14</f>
        <v>0</v>
      </c>
      <c r="H14" s="24">
        <f>Products!$D14*'Sales Forecast'!H14</f>
        <v>0</v>
      </c>
      <c r="I14" s="24">
        <f>Products!$D14*'Sales Forecast'!I14</f>
        <v>0</v>
      </c>
      <c r="J14" s="24">
        <f>Products!$D14*'Sales Forecast'!J14</f>
        <v>0</v>
      </c>
      <c r="K14" s="24">
        <f>Products!$D14*'Sales Forecast'!K14</f>
        <v>0</v>
      </c>
      <c r="L14" s="24">
        <f>Products!$D14*'Sales Forecast'!L14</f>
        <v>0</v>
      </c>
      <c r="M14" s="24">
        <f>Products!$D14*'Sales Forecast'!M14</f>
        <v>0</v>
      </c>
      <c r="N14" s="7">
        <f t="shared" si="0"/>
        <v>0</v>
      </c>
    </row>
    <row r="15" spans="1:14" x14ac:dyDescent="0.2">
      <c r="A15" s="23">
        <f>Products!B15</f>
        <v>0</v>
      </c>
      <c r="B15" s="24">
        <f>Products!$D15*'Sales Forecast'!B15</f>
        <v>0</v>
      </c>
      <c r="C15" s="24">
        <f>Products!$D15*'Sales Forecast'!C15</f>
        <v>0</v>
      </c>
      <c r="D15" s="24">
        <f>Products!$D15*'Sales Forecast'!D15</f>
        <v>0</v>
      </c>
      <c r="E15" s="24">
        <f>Products!$D15*'Sales Forecast'!E15</f>
        <v>0</v>
      </c>
      <c r="F15" s="24">
        <f>Products!$D15*'Sales Forecast'!F15</f>
        <v>0</v>
      </c>
      <c r="G15" s="24">
        <f>Products!$D15*'Sales Forecast'!G15</f>
        <v>0</v>
      </c>
      <c r="H15" s="24">
        <f>Products!$D15*'Sales Forecast'!H15</f>
        <v>0</v>
      </c>
      <c r="I15" s="24">
        <f>Products!$D15*'Sales Forecast'!I15</f>
        <v>0</v>
      </c>
      <c r="J15" s="24">
        <f>Products!$D15*'Sales Forecast'!J15</f>
        <v>0</v>
      </c>
      <c r="K15" s="24">
        <f>Products!$D15*'Sales Forecast'!K15</f>
        <v>0</v>
      </c>
      <c r="L15" s="24">
        <f>Products!$D15*'Sales Forecast'!L15</f>
        <v>0</v>
      </c>
      <c r="M15" s="24">
        <f>Products!$D15*'Sales Forecast'!M15</f>
        <v>0</v>
      </c>
      <c r="N15" s="7">
        <f t="shared" si="0"/>
        <v>0</v>
      </c>
    </row>
    <row r="16" spans="1:14" x14ac:dyDescent="0.2">
      <c r="A16" s="23">
        <f>Products!B16</f>
        <v>0</v>
      </c>
      <c r="B16" s="24">
        <f>Products!$D16*'Sales Forecast'!B16</f>
        <v>0</v>
      </c>
      <c r="C16" s="24">
        <f>Products!$D16*'Sales Forecast'!C16</f>
        <v>0</v>
      </c>
      <c r="D16" s="24">
        <f>Products!$D16*'Sales Forecast'!D16</f>
        <v>0</v>
      </c>
      <c r="E16" s="24">
        <f>Products!$D16*'Sales Forecast'!E16</f>
        <v>0</v>
      </c>
      <c r="F16" s="24">
        <f>Products!$D16*'Sales Forecast'!F16</f>
        <v>0</v>
      </c>
      <c r="G16" s="24">
        <f>Products!$D16*'Sales Forecast'!G16</f>
        <v>0</v>
      </c>
      <c r="H16" s="24">
        <f>Products!$D16*'Sales Forecast'!H16</f>
        <v>0</v>
      </c>
      <c r="I16" s="24">
        <f>Products!$D16*'Sales Forecast'!I16</f>
        <v>0</v>
      </c>
      <c r="J16" s="24">
        <f>Products!$D16*'Sales Forecast'!J16</f>
        <v>0</v>
      </c>
      <c r="K16" s="24">
        <f>Products!$D16*'Sales Forecast'!K16</f>
        <v>0</v>
      </c>
      <c r="L16" s="24">
        <f>Products!$D16*'Sales Forecast'!L16</f>
        <v>0</v>
      </c>
      <c r="M16" s="24">
        <f>Products!$D16*'Sales Forecast'!M16</f>
        <v>0</v>
      </c>
      <c r="N16" s="7">
        <f t="shared" si="0"/>
        <v>0</v>
      </c>
    </row>
    <row r="17" spans="1:14" x14ac:dyDescent="0.2">
      <c r="A17" s="23">
        <f>Products!B17</f>
        <v>0</v>
      </c>
      <c r="B17" s="24">
        <f>Products!$D17*'Sales Forecast'!B17</f>
        <v>0</v>
      </c>
      <c r="C17" s="24">
        <f>Products!$D17*'Sales Forecast'!C17</f>
        <v>0</v>
      </c>
      <c r="D17" s="24">
        <f>Products!$D17*'Sales Forecast'!D17</f>
        <v>0</v>
      </c>
      <c r="E17" s="24">
        <f>Products!$D17*'Sales Forecast'!E17</f>
        <v>0</v>
      </c>
      <c r="F17" s="24">
        <f>Products!$D17*'Sales Forecast'!F17</f>
        <v>0</v>
      </c>
      <c r="G17" s="24">
        <f>Products!$D17*'Sales Forecast'!G17</f>
        <v>0</v>
      </c>
      <c r="H17" s="24">
        <f>Products!$D17*'Sales Forecast'!H17</f>
        <v>0</v>
      </c>
      <c r="I17" s="24">
        <f>Products!$D17*'Sales Forecast'!I17</f>
        <v>0</v>
      </c>
      <c r="J17" s="24">
        <f>Products!$D17*'Sales Forecast'!J17</f>
        <v>0</v>
      </c>
      <c r="K17" s="24">
        <f>Products!$D17*'Sales Forecast'!K17</f>
        <v>0</v>
      </c>
      <c r="L17" s="24">
        <f>Products!$D17*'Sales Forecast'!L17</f>
        <v>0</v>
      </c>
      <c r="M17" s="24">
        <f>Products!$D17*'Sales Forecast'!M17</f>
        <v>0</v>
      </c>
      <c r="N17" s="7">
        <f t="shared" si="0"/>
        <v>0</v>
      </c>
    </row>
    <row r="18" spans="1:14" x14ac:dyDescent="0.2">
      <c r="A18" s="23">
        <f>Products!B18</f>
        <v>0</v>
      </c>
      <c r="B18" s="24">
        <f>Products!$D18*'Sales Forecast'!B18</f>
        <v>0</v>
      </c>
      <c r="C18" s="24">
        <f>Products!$D18*'Sales Forecast'!C18</f>
        <v>0</v>
      </c>
      <c r="D18" s="24">
        <f>Products!$D18*'Sales Forecast'!D18</f>
        <v>0</v>
      </c>
      <c r="E18" s="24">
        <f>Products!$D18*'Sales Forecast'!E18</f>
        <v>0</v>
      </c>
      <c r="F18" s="24">
        <f>Products!$D18*'Sales Forecast'!F18</f>
        <v>0</v>
      </c>
      <c r="G18" s="24">
        <f>Products!$D18*'Sales Forecast'!G18</f>
        <v>0</v>
      </c>
      <c r="H18" s="24">
        <f>Products!$D18*'Sales Forecast'!H18</f>
        <v>0</v>
      </c>
      <c r="I18" s="24">
        <f>Products!$D18*'Sales Forecast'!I18</f>
        <v>0</v>
      </c>
      <c r="J18" s="24">
        <f>Products!$D18*'Sales Forecast'!J18</f>
        <v>0</v>
      </c>
      <c r="K18" s="24">
        <f>Products!$D18*'Sales Forecast'!K18</f>
        <v>0</v>
      </c>
      <c r="L18" s="24">
        <f>Products!$D18*'Sales Forecast'!L18</f>
        <v>0</v>
      </c>
      <c r="M18" s="24">
        <f>Products!$D18*'Sales Forecast'!M18</f>
        <v>0</v>
      </c>
      <c r="N18" s="7">
        <f t="shared" si="0"/>
        <v>0</v>
      </c>
    </row>
    <row r="19" spans="1:14" x14ac:dyDescent="0.2">
      <c r="A19" s="23">
        <f>Products!B19</f>
        <v>0</v>
      </c>
      <c r="B19" s="24">
        <f>Products!$D19*'Sales Forecast'!B19</f>
        <v>0</v>
      </c>
      <c r="C19" s="24">
        <f>Products!$D19*'Sales Forecast'!C19</f>
        <v>0</v>
      </c>
      <c r="D19" s="24">
        <f>Products!$D19*'Sales Forecast'!D19</f>
        <v>0</v>
      </c>
      <c r="E19" s="24">
        <f>Products!$D19*'Sales Forecast'!E19</f>
        <v>0</v>
      </c>
      <c r="F19" s="24">
        <f>Products!$D19*'Sales Forecast'!F19</f>
        <v>0</v>
      </c>
      <c r="G19" s="24">
        <f>Products!$D19*'Sales Forecast'!G19</f>
        <v>0</v>
      </c>
      <c r="H19" s="24">
        <f>Products!$D19*'Sales Forecast'!H19</f>
        <v>0</v>
      </c>
      <c r="I19" s="24">
        <f>Products!$D19*'Sales Forecast'!I19</f>
        <v>0</v>
      </c>
      <c r="J19" s="24">
        <f>Products!$D19*'Sales Forecast'!J19</f>
        <v>0</v>
      </c>
      <c r="K19" s="24">
        <f>Products!$D19*'Sales Forecast'!K19</f>
        <v>0</v>
      </c>
      <c r="L19" s="24">
        <f>Products!$D19*'Sales Forecast'!L19</f>
        <v>0</v>
      </c>
      <c r="M19" s="24">
        <f>Products!$D19*'Sales Forecast'!M19</f>
        <v>0</v>
      </c>
      <c r="N19" s="7">
        <f t="shared" si="0"/>
        <v>0</v>
      </c>
    </row>
    <row r="20" spans="1:14" x14ac:dyDescent="0.2">
      <c r="A20" s="23">
        <f>Products!B20</f>
        <v>0</v>
      </c>
      <c r="B20" s="24">
        <f>Products!$D20*'Sales Forecast'!B20</f>
        <v>0</v>
      </c>
      <c r="C20" s="24">
        <f>Products!$D20*'Sales Forecast'!C20</f>
        <v>0</v>
      </c>
      <c r="D20" s="24">
        <f>Products!$D20*'Sales Forecast'!D20</f>
        <v>0</v>
      </c>
      <c r="E20" s="24">
        <f>Products!$D20*'Sales Forecast'!E20</f>
        <v>0</v>
      </c>
      <c r="F20" s="24">
        <f>Products!$D20*'Sales Forecast'!F20</f>
        <v>0</v>
      </c>
      <c r="G20" s="24">
        <f>Products!$D20*'Sales Forecast'!G20</f>
        <v>0</v>
      </c>
      <c r="H20" s="24">
        <f>Products!$D20*'Sales Forecast'!H20</f>
        <v>0</v>
      </c>
      <c r="I20" s="24">
        <f>Products!$D20*'Sales Forecast'!I20</f>
        <v>0</v>
      </c>
      <c r="J20" s="24">
        <f>Products!$D20*'Sales Forecast'!J20</f>
        <v>0</v>
      </c>
      <c r="K20" s="24">
        <f>Products!$D20*'Sales Forecast'!K20</f>
        <v>0</v>
      </c>
      <c r="L20" s="24">
        <f>Products!$D20*'Sales Forecast'!L20</f>
        <v>0</v>
      </c>
      <c r="M20" s="24">
        <f>Products!$D20*'Sales Forecast'!M20</f>
        <v>0</v>
      </c>
      <c r="N20" s="7">
        <f t="shared" si="0"/>
        <v>0</v>
      </c>
    </row>
    <row r="21" spans="1:14" x14ac:dyDescent="0.2">
      <c r="A21" s="23">
        <f>Products!B21</f>
        <v>0</v>
      </c>
      <c r="B21" s="24">
        <f>Products!$D21*'Sales Forecast'!B21</f>
        <v>0</v>
      </c>
      <c r="C21" s="24">
        <f>Products!$D21*'Sales Forecast'!C21</f>
        <v>0</v>
      </c>
      <c r="D21" s="24">
        <f>Products!$D21*'Sales Forecast'!D21</f>
        <v>0</v>
      </c>
      <c r="E21" s="24">
        <f>Products!$D21*'Sales Forecast'!E21</f>
        <v>0</v>
      </c>
      <c r="F21" s="24">
        <f>Products!$D21*'Sales Forecast'!F21</f>
        <v>0</v>
      </c>
      <c r="G21" s="24">
        <f>Products!$D21*'Sales Forecast'!G21</f>
        <v>0</v>
      </c>
      <c r="H21" s="24">
        <f>Products!$D21*'Sales Forecast'!H21</f>
        <v>0</v>
      </c>
      <c r="I21" s="24">
        <f>Products!$D21*'Sales Forecast'!I21</f>
        <v>0</v>
      </c>
      <c r="J21" s="24">
        <f>Products!$D21*'Sales Forecast'!J21</f>
        <v>0</v>
      </c>
      <c r="K21" s="24">
        <f>Products!$D21*'Sales Forecast'!K21</f>
        <v>0</v>
      </c>
      <c r="L21" s="24">
        <f>Products!$D21*'Sales Forecast'!L21</f>
        <v>0</v>
      </c>
      <c r="M21" s="24">
        <f>Products!$D21*'Sales Forecast'!M21</f>
        <v>0</v>
      </c>
      <c r="N21" s="7">
        <f t="shared" si="0"/>
        <v>0</v>
      </c>
    </row>
    <row r="22" spans="1:14" x14ac:dyDescent="0.2">
      <c r="A22" s="23">
        <f>Products!B22</f>
        <v>0</v>
      </c>
      <c r="B22" s="24">
        <f>Products!$D22*'Sales Forecast'!B22</f>
        <v>0</v>
      </c>
      <c r="C22" s="24">
        <f>Products!$D22*'Sales Forecast'!C22</f>
        <v>0</v>
      </c>
      <c r="D22" s="24">
        <f>Products!$D22*'Sales Forecast'!D22</f>
        <v>0</v>
      </c>
      <c r="E22" s="24">
        <f>Products!$D22*'Sales Forecast'!E22</f>
        <v>0</v>
      </c>
      <c r="F22" s="24">
        <f>Products!$D22*'Sales Forecast'!F22</f>
        <v>0</v>
      </c>
      <c r="G22" s="24">
        <f>Products!$D22*'Sales Forecast'!G22</f>
        <v>0</v>
      </c>
      <c r="H22" s="24">
        <f>Products!$D22*'Sales Forecast'!H22</f>
        <v>0</v>
      </c>
      <c r="I22" s="24">
        <f>Products!$D22*'Sales Forecast'!I22</f>
        <v>0</v>
      </c>
      <c r="J22" s="24">
        <f>Products!$D22*'Sales Forecast'!J22</f>
        <v>0</v>
      </c>
      <c r="K22" s="24">
        <f>Products!$D22*'Sales Forecast'!K22</f>
        <v>0</v>
      </c>
      <c r="L22" s="24">
        <f>Products!$D22*'Sales Forecast'!L22</f>
        <v>0</v>
      </c>
      <c r="M22" s="24">
        <f>Products!$D22*'Sales Forecast'!M22</f>
        <v>0</v>
      </c>
      <c r="N22" s="7">
        <f t="shared" si="0"/>
        <v>0</v>
      </c>
    </row>
    <row r="23" spans="1:14" x14ac:dyDescent="0.2">
      <c r="A23" s="23">
        <f>Products!B23</f>
        <v>0</v>
      </c>
      <c r="B23" s="24">
        <f>Products!$D23*'Sales Forecast'!B23</f>
        <v>0</v>
      </c>
      <c r="C23" s="24">
        <f>Products!$D23*'Sales Forecast'!C23</f>
        <v>0</v>
      </c>
      <c r="D23" s="24">
        <f>Products!$D23*'Sales Forecast'!D23</f>
        <v>0</v>
      </c>
      <c r="E23" s="24">
        <f>Products!$D23*'Sales Forecast'!E23</f>
        <v>0</v>
      </c>
      <c r="F23" s="24">
        <f>Products!$D23*'Sales Forecast'!F23</f>
        <v>0</v>
      </c>
      <c r="G23" s="24">
        <f>Products!$D23*'Sales Forecast'!G23</f>
        <v>0</v>
      </c>
      <c r="H23" s="24">
        <f>Products!$D23*'Sales Forecast'!H23</f>
        <v>0</v>
      </c>
      <c r="I23" s="24">
        <f>Products!$D23*'Sales Forecast'!I23</f>
        <v>0</v>
      </c>
      <c r="J23" s="24">
        <f>Products!$D23*'Sales Forecast'!J23</f>
        <v>0</v>
      </c>
      <c r="K23" s="24">
        <f>Products!$D23*'Sales Forecast'!K23</f>
        <v>0</v>
      </c>
      <c r="L23" s="24">
        <f>Products!$D23*'Sales Forecast'!L23</f>
        <v>0</v>
      </c>
      <c r="M23" s="24">
        <f>Products!$D23*'Sales Forecast'!M23</f>
        <v>0</v>
      </c>
      <c r="N23" s="7">
        <f t="shared" si="0"/>
        <v>0</v>
      </c>
    </row>
    <row r="24" spans="1:14" x14ac:dyDescent="0.2">
      <c r="A24" s="23">
        <f>Products!B24</f>
        <v>0</v>
      </c>
      <c r="B24" s="24">
        <f>Products!$D24*'Sales Forecast'!B24</f>
        <v>0</v>
      </c>
      <c r="C24" s="24">
        <f>Products!$D24*'Sales Forecast'!C24</f>
        <v>0</v>
      </c>
      <c r="D24" s="24">
        <f>Products!$D24*'Sales Forecast'!D24</f>
        <v>0</v>
      </c>
      <c r="E24" s="24">
        <f>Products!$D24*'Sales Forecast'!E24</f>
        <v>0</v>
      </c>
      <c r="F24" s="24">
        <f>Products!$D24*'Sales Forecast'!F24</f>
        <v>0</v>
      </c>
      <c r="G24" s="24">
        <f>Products!$D24*'Sales Forecast'!G24</f>
        <v>0</v>
      </c>
      <c r="H24" s="24">
        <f>Products!$D24*'Sales Forecast'!H24</f>
        <v>0</v>
      </c>
      <c r="I24" s="24">
        <f>Products!$D24*'Sales Forecast'!I24</f>
        <v>0</v>
      </c>
      <c r="J24" s="24">
        <f>Products!$D24*'Sales Forecast'!J24</f>
        <v>0</v>
      </c>
      <c r="K24" s="24">
        <f>Products!$D24*'Sales Forecast'!K24</f>
        <v>0</v>
      </c>
      <c r="L24" s="24">
        <f>Products!$D24*'Sales Forecast'!L24</f>
        <v>0</v>
      </c>
      <c r="M24" s="24">
        <f>Products!$D24*'Sales Forecast'!M24</f>
        <v>0</v>
      </c>
      <c r="N24" s="7">
        <f t="shared" si="0"/>
        <v>0</v>
      </c>
    </row>
    <row r="25" spans="1:14" x14ac:dyDescent="0.2">
      <c r="A25" s="23">
        <f>Products!B25</f>
        <v>0</v>
      </c>
      <c r="B25" s="24">
        <f>Products!$D25*'Sales Forecast'!B25</f>
        <v>0</v>
      </c>
      <c r="C25" s="24">
        <f>Products!$D25*'Sales Forecast'!C25</f>
        <v>0</v>
      </c>
      <c r="D25" s="24">
        <f>Products!$D25*'Sales Forecast'!D25</f>
        <v>0</v>
      </c>
      <c r="E25" s="24">
        <f>Products!$D25*'Sales Forecast'!E25</f>
        <v>0</v>
      </c>
      <c r="F25" s="24">
        <f>Products!$D25*'Sales Forecast'!F25</f>
        <v>0</v>
      </c>
      <c r="G25" s="24">
        <f>Products!$D25*'Sales Forecast'!G25</f>
        <v>0</v>
      </c>
      <c r="H25" s="24">
        <f>Products!$D25*'Sales Forecast'!H25</f>
        <v>0</v>
      </c>
      <c r="I25" s="24">
        <f>Products!$D25*'Sales Forecast'!I25</f>
        <v>0</v>
      </c>
      <c r="J25" s="24">
        <f>Products!$D25*'Sales Forecast'!J25</f>
        <v>0</v>
      </c>
      <c r="K25" s="24">
        <f>Products!$D25*'Sales Forecast'!K25</f>
        <v>0</v>
      </c>
      <c r="L25" s="24">
        <f>Products!$D25*'Sales Forecast'!L25</f>
        <v>0</v>
      </c>
      <c r="M25" s="24">
        <f>Products!$D25*'Sales Forecast'!M25</f>
        <v>0</v>
      </c>
      <c r="N25" s="7">
        <f t="shared" si="0"/>
        <v>0</v>
      </c>
    </row>
    <row r="26" spans="1:14" x14ac:dyDescent="0.2">
      <c r="A26" s="25" t="s">
        <v>56</v>
      </c>
      <c r="B26" s="26">
        <f t="shared" ref="B26:M26" si="1">SUM(B6:B25)</f>
        <v>2750</v>
      </c>
      <c r="C26" s="26">
        <f t="shared" si="1"/>
        <v>12012.5</v>
      </c>
      <c r="D26" s="26">
        <f t="shared" si="1"/>
        <v>21720</v>
      </c>
      <c r="E26" s="26">
        <f t="shared" si="1"/>
        <v>31550</v>
      </c>
      <c r="F26" s="26">
        <f t="shared" si="1"/>
        <v>34600</v>
      </c>
      <c r="G26" s="26">
        <f t="shared" si="1"/>
        <v>29300</v>
      </c>
      <c r="H26" s="26">
        <f t="shared" si="1"/>
        <v>26750</v>
      </c>
      <c r="I26" s="26">
        <f t="shared" si="1"/>
        <v>26150</v>
      </c>
      <c r="J26" s="26">
        <f t="shared" si="1"/>
        <v>27300</v>
      </c>
      <c r="K26" s="26">
        <f t="shared" si="1"/>
        <v>24150</v>
      </c>
      <c r="L26" s="26">
        <f t="shared" si="1"/>
        <v>23550</v>
      </c>
      <c r="M26" s="26">
        <f t="shared" si="1"/>
        <v>19950</v>
      </c>
      <c r="N26" s="26">
        <f t="shared" si="0"/>
        <v>279782.5</v>
      </c>
    </row>
    <row r="29" spans="1:14" x14ac:dyDescent="0.2">
      <c r="A29" s="125" t="s">
        <v>62</v>
      </c>
      <c r="B29" s="157" t="s">
        <v>79</v>
      </c>
      <c r="C29" s="158"/>
      <c r="D29" s="158"/>
      <c r="E29" s="158"/>
      <c r="F29" s="158"/>
      <c r="G29" s="158"/>
      <c r="H29" s="158"/>
      <c r="I29" s="158"/>
      <c r="J29" s="158"/>
      <c r="K29" s="158"/>
      <c r="L29" s="158"/>
      <c r="M29" s="159"/>
    </row>
    <row r="30" spans="1:14" x14ac:dyDescent="0.2">
      <c r="A30" s="19"/>
      <c r="B30" s="160"/>
      <c r="C30" s="161"/>
      <c r="D30" s="161"/>
      <c r="E30" s="161"/>
      <c r="F30" s="161"/>
      <c r="G30" s="161"/>
      <c r="H30" s="161"/>
      <c r="I30" s="161"/>
      <c r="J30" s="161"/>
      <c r="K30" s="161"/>
      <c r="L30" s="161"/>
      <c r="M30" s="162"/>
    </row>
    <row r="31" spans="1:14" x14ac:dyDescent="0.2">
      <c r="A31" s="19"/>
      <c r="B31" s="160"/>
      <c r="C31" s="161"/>
      <c r="D31" s="161"/>
      <c r="E31" s="161"/>
      <c r="F31" s="161"/>
      <c r="G31" s="161"/>
      <c r="H31" s="161"/>
      <c r="I31" s="161"/>
      <c r="J31" s="161"/>
      <c r="K31" s="161"/>
      <c r="L31" s="161"/>
      <c r="M31" s="162"/>
    </row>
    <row r="32" spans="1:14" x14ac:dyDescent="0.2">
      <c r="A32" s="19"/>
      <c r="B32" s="160"/>
      <c r="C32" s="161"/>
      <c r="D32" s="161"/>
      <c r="E32" s="161"/>
      <c r="F32" s="161"/>
      <c r="G32" s="161"/>
      <c r="H32" s="161"/>
      <c r="I32" s="161"/>
      <c r="J32" s="161"/>
      <c r="K32" s="161"/>
      <c r="L32" s="161"/>
      <c r="M32" s="162"/>
    </row>
    <row r="33" spans="1:14" x14ac:dyDescent="0.2">
      <c r="A33" s="19"/>
      <c r="B33" s="160"/>
      <c r="C33" s="161"/>
      <c r="D33" s="161"/>
      <c r="E33" s="161"/>
      <c r="F33" s="161"/>
      <c r="G33" s="161"/>
      <c r="H33" s="161"/>
      <c r="I33" s="161"/>
      <c r="J33" s="161"/>
      <c r="K33" s="161"/>
      <c r="L33" s="161"/>
      <c r="M33" s="162"/>
    </row>
    <row r="34" spans="1:14" x14ac:dyDescent="0.2">
      <c r="A34" s="19"/>
      <c r="B34" s="160"/>
      <c r="C34" s="161"/>
      <c r="D34" s="161"/>
      <c r="E34" s="161"/>
      <c r="F34" s="161"/>
      <c r="G34" s="161"/>
      <c r="H34" s="161"/>
      <c r="I34" s="161"/>
      <c r="J34" s="161"/>
      <c r="K34" s="161"/>
      <c r="L34" s="161"/>
      <c r="M34" s="162"/>
    </row>
    <row r="35" spans="1:14" x14ac:dyDescent="0.2">
      <c r="A35" s="19"/>
      <c r="B35" s="160"/>
      <c r="C35" s="161"/>
      <c r="D35" s="161"/>
      <c r="E35" s="161"/>
      <c r="F35" s="161"/>
      <c r="G35" s="161"/>
      <c r="H35" s="161"/>
      <c r="I35" s="161"/>
      <c r="J35" s="161"/>
      <c r="K35" s="161"/>
      <c r="L35" s="161"/>
      <c r="M35" s="162"/>
    </row>
    <row r="36" spans="1:14" x14ac:dyDescent="0.2">
      <c r="A36" s="19"/>
      <c r="B36" s="160"/>
      <c r="C36" s="161"/>
      <c r="D36" s="161"/>
      <c r="E36" s="161"/>
      <c r="F36" s="161"/>
      <c r="G36" s="161"/>
      <c r="H36" s="161"/>
      <c r="I36" s="161"/>
      <c r="J36" s="161"/>
      <c r="K36" s="161"/>
      <c r="L36" s="161"/>
      <c r="M36" s="162"/>
    </row>
    <row r="37" spans="1:14" x14ac:dyDescent="0.2">
      <c r="A37" s="19"/>
      <c r="B37" s="160"/>
      <c r="C37" s="161"/>
      <c r="D37" s="161"/>
      <c r="E37" s="161"/>
      <c r="F37" s="161"/>
      <c r="G37" s="161"/>
      <c r="H37" s="161"/>
      <c r="I37" s="161"/>
      <c r="J37" s="161"/>
      <c r="K37" s="161"/>
      <c r="L37" s="161"/>
      <c r="M37" s="162"/>
    </row>
    <row r="38" spans="1:14" x14ac:dyDescent="0.2">
      <c r="A38" s="19"/>
      <c r="B38" s="160"/>
      <c r="C38" s="161"/>
      <c r="D38" s="161"/>
      <c r="E38" s="161"/>
      <c r="F38" s="161"/>
      <c r="G38" s="161"/>
      <c r="H38" s="161"/>
      <c r="I38" s="161"/>
      <c r="J38" s="161"/>
      <c r="K38" s="161"/>
      <c r="L38" s="161"/>
      <c r="M38" s="162"/>
    </row>
    <row r="39" spans="1:14" x14ac:dyDescent="0.2">
      <c r="A39" s="19"/>
      <c r="B39" s="160"/>
      <c r="C39" s="161"/>
      <c r="D39" s="161"/>
      <c r="E39" s="161"/>
      <c r="F39" s="161"/>
      <c r="G39" s="161"/>
      <c r="H39" s="161"/>
      <c r="I39" s="161"/>
      <c r="J39" s="161"/>
      <c r="K39" s="161"/>
      <c r="L39" s="161"/>
      <c r="M39" s="162"/>
    </row>
    <row r="40" spans="1:14" x14ac:dyDescent="0.2">
      <c r="A40" s="19"/>
      <c r="B40" s="163"/>
      <c r="C40" s="164"/>
      <c r="D40" s="164"/>
      <c r="E40" s="164"/>
      <c r="F40" s="164"/>
      <c r="G40" s="164"/>
      <c r="H40" s="164"/>
      <c r="I40" s="164"/>
      <c r="J40" s="164"/>
      <c r="K40" s="164"/>
      <c r="L40" s="164"/>
      <c r="M40" s="165"/>
    </row>
    <row r="42" spans="1:14" ht="18.75" x14ac:dyDescent="0.3">
      <c r="A42" s="191" t="str">
        <f>Products!B3</f>
        <v>BusTech Software</v>
      </c>
      <c r="B42" s="191"/>
      <c r="C42" s="191"/>
      <c r="D42" s="191"/>
      <c r="E42" s="191"/>
      <c r="F42" s="191"/>
      <c r="G42" s="191"/>
      <c r="H42" s="191"/>
      <c r="I42" s="191"/>
      <c r="J42" s="191"/>
      <c r="K42" s="191"/>
      <c r="L42" s="191"/>
      <c r="M42" s="191"/>
      <c r="N42" s="191"/>
    </row>
    <row r="43" spans="1:14" ht="15.75" x14ac:dyDescent="0.25">
      <c r="A43" s="65" t="s">
        <v>64</v>
      </c>
      <c r="B43" s="19"/>
      <c r="C43" s="19"/>
      <c r="D43" s="19"/>
      <c r="E43" s="19"/>
      <c r="F43" s="19"/>
      <c r="G43" s="19"/>
      <c r="H43" s="19"/>
      <c r="I43" s="19"/>
      <c r="J43" s="19"/>
      <c r="K43" s="19"/>
      <c r="L43" s="19"/>
      <c r="M43" s="19"/>
      <c r="N43" s="19"/>
    </row>
    <row r="44" spans="1:14" x14ac:dyDescent="0.2">
      <c r="A44" s="12" t="s">
        <v>9</v>
      </c>
      <c r="B44" s="20">
        <f>'Sales Forecast'!B4</f>
        <v>2016</v>
      </c>
      <c r="C44" s="20">
        <f>'Sales Forecast'!C4</f>
        <v>2016</v>
      </c>
      <c r="D44" s="20">
        <f>'Sales Forecast'!D4</f>
        <v>2016</v>
      </c>
      <c r="E44" s="20">
        <f>'Sales Forecast'!E4</f>
        <v>2016</v>
      </c>
      <c r="F44" s="20">
        <f>'Sales Forecast'!F4</f>
        <v>2016</v>
      </c>
      <c r="G44" s="20">
        <f>'Sales Forecast'!G4</f>
        <v>2016</v>
      </c>
      <c r="H44" s="20">
        <f>'Sales Forecast'!H4</f>
        <v>2016</v>
      </c>
      <c r="I44" s="20">
        <f>'Sales Forecast'!I4</f>
        <v>2016</v>
      </c>
      <c r="J44" s="20">
        <f>'Sales Forecast'!J4</f>
        <v>2016</v>
      </c>
      <c r="K44" s="20">
        <f>'Sales Forecast'!K4</f>
        <v>2016</v>
      </c>
      <c r="L44" s="20">
        <f>'Sales Forecast'!L4</f>
        <v>2016</v>
      </c>
      <c r="M44" s="20">
        <f>'Sales Forecast'!M4</f>
        <v>2016</v>
      </c>
      <c r="N44" s="12"/>
    </row>
    <row r="45" spans="1:14" ht="25.5" x14ac:dyDescent="0.2">
      <c r="A45" s="12" t="s">
        <v>10</v>
      </c>
      <c r="B45" s="21" t="str">
        <f>'Sales Forecast'!B5</f>
        <v>January</v>
      </c>
      <c r="C45" s="21" t="str">
        <f>'Sales Forecast'!C5</f>
        <v>February</v>
      </c>
      <c r="D45" s="21" t="str">
        <f>'Sales Forecast'!D5</f>
        <v>March</v>
      </c>
      <c r="E45" s="21" t="str">
        <f>'Sales Forecast'!E5</f>
        <v>April</v>
      </c>
      <c r="F45" s="21" t="str">
        <f>'Sales Forecast'!F5</f>
        <v>May</v>
      </c>
      <c r="G45" s="21" t="str">
        <f>'Sales Forecast'!G5</f>
        <v>June</v>
      </c>
      <c r="H45" s="21" t="str">
        <f>'Sales Forecast'!H5</f>
        <v>July</v>
      </c>
      <c r="I45" s="21" t="str">
        <f>'Sales Forecast'!I5</f>
        <v>August</v>
      </c>
      <c r="J45" s="21" t="str">
        <f>'Sales Forecast'!J5</f>
        <v>September</v>
      </c>
      <c r="K45" s="21" t="str">
        <f>'Sales Forecast'!K5</f>
        <v>October</v>
      </c>
      <c r="L45" s="21" t="str">
        <f>'Sales Forecast'!L5</f>
        <v>November</v>
      </c>
      <c r="M45" s="21" t="str">
        <f>'Sales Forecast'!M5</f>
        <v>December</v>
      </c>
      <c r="N45" s="22" t="s">
        <v>65</v>
      </c>
    </row>
    <row r="46" spans="1:14" x14ac:dyDescent="0.2">
      <c r="A46" s="23" t="str">
        <f>Products!B6</f>
        <v>Design</v>
      </c>
      <c r="B46" s="24">
        <f>'Sales Revenue'!B6-Contribution!B6</f>
        <v>750</v>
      </c>
      <c r="C46" s="24">
        <f>'Sales Revenue'!C6-Contribution!C6</f>
        <v>1807.5</v>
      </c>
      <c r="D46" s="24">
        <f>'Sales Revenue'!D6-Contribution!D6</f>
        <v>3000</v>
      </c>
      <c r="E46" s="24">
        <f>'Sales Revenue'!E6-Contribution!E6</f>
        <v>4500</v>
      </c>
      <c r="F46" s="24">
        <f>'Sales Revenue'!F6-Contribution!F6</f>
        <v>4500</v>
      </c>
      <c r="G46" s="24">
        <f>'Sales Revenue'!G6-Contribution!G6</f>
        <v>2250</v>
      </c>
      <c r="H46" s="24">
        <f>'Sales Revenue'!H6-Contribution!H6</f>
        <v>1500</v>
      </c>
      <c r="I46" s="24">
        <f>'Sales Revenue'!I6-Contribution!I6</f>
        <v>750</v>
      </c>
      <c r="J46" s="24">
        <f>'Sales Revenue'!J6-Contribution!J6</f>
        <v>1500</v>
      </c>
      <c r="K46" s="24">
        <f>'Sales Revenue'!K6-Contribution!K6</f>
        <v>750</v>
      </c>
      <c r="L46" s="24">
        <f>'Sales Revenue'!L6-Contribution!L6</f>
        <v>750</v>
      </c>
      <c r="M46" s="24">
        <f>'Sales Revenue'!M6-Contribution!M6</f>
        <v>750</v>
      </c>
      <c r="N46" s="7">
        <f t="shared" ref="N46:N66" si="2">SUM(B46:M46)</f>
        <v>22807.5</v>
      </c>
    </row>
    <row r="47" spans="1:14" x14ac:dyDescent="0.2">
      <c r="A47" s="23" t="str">
        <f>Products!B7</f>
        <v>Installation</v>
      </c>
      <c r="B47" s="24">
        <f>'Sales Revenue'!B7-Contribution!B7</f>
        <v>0</v>
      </c>
      <c r="C47" s="24">
        <f>'Sales Revenue'!C7-Contribution!C7</f>
        <v>690</v>
      </c>
      <c r="D47" s="24">
        <f>'Sales Revenue'!D7-Contribution!D7</f>
        <v>1380</v>
      </c>
      <c r="E47" s="24">
        <f>'Sales Revenue'!E7-Contribution!E7</f>
        <v>4025</v>
      </c>
      <c r="F47" s="24">
        <f>'Sales Revenue'!F7-Contribution!F7</f>
        <v>3450</v>
      </c>
      <c r="G47" s="24">
        <f>'Sales Revenue'!G7-Contribution!G7</f>
        <v>2300</v>
      </c>
      <c r="H47" s="24">
        <f>'Sales Revenue'!H7-Contribution!H7</f>
        <v>575</v>
      </c>
      <c r="I47" s="24">
        <f>'Sales Revenue'!I7-Contribution!I7</f>
        <v>230</v>
      </c>
      <c r="J47" s="24">
        <f>'Sales Revenue'!J7-Contribution!J7</f>
        <v>230</v>
      </c>
      <c r="K47" s="24">
        <f>'Sales Revenue'!K7-Contribution!K7</f>
        <v>230</v>
      </c>
      <c r="L47" s="24">
        <f>'Sales Revenue'!L7-Contribution!L7</f>
        <v>230</v>
      </c>
      <c r="M47" s="24">
        <f>'Sales Revenue'!M7-Contribution!M7</f>
        <v>230</v>
      </c>
      <c r="N47" s="7">
        <f t="shared" si="2"/>
        <v>13570</v>
      </c>
    </row>
    <row r="48" spans="1:14" x14ac:dyDescent="0.2">
      <c r="A48" s="23" t="str">
        <f>Products!B8</f>
        <v>Phone support</v>
      </c>
      <c r="B48" s="24">
        <f>'Sales Revenue'!B8-Contribution!B8</f>
        <v>0</v>
      </c>
      <c r="C48" s="24">
        <f>'Sales Revenue'!C8-Contribution!C8</f>
        <v>0</v>
      </c>
      <c r="D48" s="24">
        <f>'Sales Revenue'!D8-Contribution!D8</f>
        <v>480</v>
      </c>
      <c r="E48" s="24">
        <f>'Sales Revenue'!E8-Contribution!E8</f>
        <v>800</v>
      </c>
      <c r="F48" s="24">
        <f>'Sales Revenue'!F8-Contribution!F8</f>
        <v>1200</v>
      </c>
      <c r="G48" s="24">
        <f>'Sales Revenue'!G8-Contribution!G8</f>
        <v>1600</v>
      </c>
      <c r="H48" s="24">
        <f>'Sales Revenue'!H8-Contribution!H8</f>
        <v>2000</v>
      </c>
      <c r="I48" s="24">
        <f>'Sales Revenue'!I8-Contribution!I8</f>
        <v>2400</v>
      </c>
      <c r="J48" s="24">
        <f>'Sales Revenue'!J8-Contribution!J8</f>
        <v>2800</v>
      </c>
      <c r="K48" s="24">
        <f>'Sales Revenue'!K8-Contribution!K8</f>
        <v>2000</v>
      </c>
      <c r="L48" s="24">
        <f>'Sales Revenue'!L8-Contribution!L8</f>
        <v>1600</v>
      </c>
      <c r="M48" s="24">
        <f>'Sales Revenue'!M8-Contribution!M8</f>
        <v>1200</v>
      </c>
      <c r="N48" s="7">
        <f t="shared" si="2"/>
        <v>16080</v>
      </c>
    </row>
    <row r="49" spans="1:14" x14ac:dyDescent="0.2">
      <c r="A49" s="23" t="str">
        <f>Products!B9</f>
        <v>Emergency call out</v>
      </c>
      <c r="B49" s="24">
        <f>'Sales Revenue'!B9-Contribution!B9</f>
        <v>0</v>
      </c>
      <c r="C49" s="24">
        <f>'Sales Revenue'!C9-Contribution!C9</f>
        <v>0</v>
      </c>
      <c r="D49" s="24">
        <f>'Sales Revenue'!D9-Contribution!D9</f>
        <v>750</v>
      </c>
      <c r="E49" s="24">
        <f>'Sales Revenue'!E9-Contribution!E9</f>
        <v>900</v>
      </c>
      <c r="F49" s="24">
        <f>'Sales Revenue'!F9-Contribution!F9</f>
        <v>1200</v>
      </c>
      <c r="G49" s="24">
        <f>'Sales Revenue'!G9-Contribution!G9</f>
        <v>1350</v>
      </c>
      <c r="H49" s="24">
        <f>'Sales Revenue'!H9-Contribution!H9</f>
        <v>1500</v>
      </c>
      <c r="I49" s="24">
        <f>'Sales Revenue'!I9-Contribution!I9</f>
        <v>1200</v>
      </c>
      <c r="J49" s="24">
        <f>'Sales Revenue'!J9-Contribution!J9</f>
        <v>900</v>
      </c>
      <c r="K49" s="24">
        <f>'Sales Revenue'!K9-Contribution!K9</f>
        <v>600</v>
      </c>
      <c r="L49" s="24">
        <f>'Sales Revenue'!L9-Contribution!L9</f>
        <v>600</v>
      </c>
      <c r="M49" s="24">
        <f>'Sales Revenue'!M9-Contribution!M9</f>
        <v>600</v>
      </c>
      <c r="N49" s="7">
        <f t="shared" si="2"/>
        <v>9600</v>
      </c>
    </row>
    <row r="50" spans="1:14" x14ac:dyDescent="0.2">
      <c r="A50" s="23" t="str">
        <f>Products!B10</f>
        <v>Software sales</v>
      </c>
      <c r="B50" s="24">
        <f>'Sales Revenue'!B10-Contribution!B10</f>
        <v>500</v>
      </c>
      <c r="C50" s="24">
        <f>'Sales Revenue'!C10-Contribution!C10</f>
        <v>2500</v>
      </c>
      <c r="D50" s="24">
        <f>'Sales Revenue'!D10-Contribution!D10</f>
        <v>3750</v>
      </c>
      <c r="E50" s="24">
        <f>'Sales Revenue'!E10-Contribution!E10</f>
        <v>4000</v>
      </c>
      <c r="F50" s="24">
        <f>'Sales Revenue'!F10-Contribution!F10</f>
        <v>5000</v>
      </c>
      <c r="G50" s="24">
        <f>'Sales Revenue'!G10-Contribution!G10</f>
        <v>5000</v>
      </c>
      <c r="H50" s="24">
        <f>'Sales Revenue'!H10-Contribution!H10</f>
        <v>5500</v>
      </c>
      <c r="I50" s="24">
        <f>'Sales Revenue'!I10-Contribution!I10</f>
        <v>6000</v>
      </c>
      <c r="J50" s="24">
        <f>'Sales Revenue'!J10-Contribution!J10</f>
        <v>6000</v>
      </c>
      <c r="K50" s="24">
        <f>'Sales Revenue'!K10-Contribution!K10</f>
        <v>6000</v>
      </c>
      <c r="L50" s="24">
        <f>'Sales Revenue'!L10-Contribution!L10</f>
        <v>6000</v>
      </c>
      <c r="M50" s="24">
        <f>'Sales Revenue'!M10-Contribution!M10</f>
        <v>5000</v>
      </c>
      <c r="N50" s="7">
        <f t="shared" si="2"/>
        <v>55250</v>
      </c>
    </row>
    <row r="51" spans="1:14" x14ac:dyDescent="0.2">
      <c r="A51" s="23">
        <f>Products!B11</f>
        <v>0</v>
      </c>
      <c r="B51" s="24">
        <f>'Sales Revenue'!B11-Contribution!B11</f>
        <v>0</v>
      </c>
      <c r="C51" s="24">
        <f>'Sales Revenue'!C11-Contribution!C11</f>
        <v>0</v>
      </c>
      <c r="D51" s="24">
        <f>'Sales Revenue'!D11-Contribution!D11</f>
        <v>0</v>
      </c>
      <c r="E51" s="24">
        <f>'Sales Revenue'!E11-Contribution!E11</f>
        <v>0</v>
      </c>
      <c r="F51" s="24">
        <f>'Sales Revenue'!F11-Contribution!F11</f>
        <v>0</v>
      </c>
      <c r="G51" s="24">
        <f>'Sales Revenue'!G11-Contribution!G11</f>
        <v>0</v>
      </c>
      <c r="H51" s="24">
        <f>'Sales Revenue'!H11-Contribution!H11</f>
        <v>0</v>
      </c>
      <c r="I51" s="24">
        <f>'Sales Revenue'!I11-Contribution!I11</f>
        <v>0</v>
      </c>
      <c r="J51" s="24">
        <f>'Sales Revenue'!J11-Contribution!J11</f>
        <v>0</v>
      </c>
      <c r="K51" s="24">
        <f>'Sales Revenue'!K11-Contribution!K11</f>
        <v>0</v>
      </c>
      <c r="L51" s="24">
        <f>'Sales Revenue'!L11-Contribution!L11</f>
        <v>0</v>
      </c>
      <c r="M51" s="24">
        <f>'Sales Revenue'!M11-Contribution!M11</f>
        <v>0</v>
      </c>
      <c r="N51" s="7">
        <f t="shared" si="2"/>
        <v>0</v>
      </c>
    </row>
    <row r="52" spans="1:14" x14ac:dyDescent="0.2">
      <c r="A52" s="23">
        <f>Products!B12</f>
        <v>0</v>
      </c>
      <c r="B52" s="24">
        <f>'Sales Revenue'!B12-Contribution!B12</f>
        <v>0</v>
      </c>
      <c r="C52" s="24">
        <f>'Sales Revenue'!C12-Contribution!C12</f>
        <v>0</v>
      </c>
      <c r="D52" s="24">
        <f>'Sales Revenue'!D12-Contribution!D12</f>
        <v>0</v>
      </c>
      <c r="E52" s="24">
        <f>'Sales Revenue'!E12-Contribution!E12</f>
        <v>0</v>
      </c>
      <c r="F52" s="24">
        <f>'Sales Revenue'!F12-Contribution!F12</f>
        <v>0</v>
      </c>
      <c r="G52" s="24">
        <f>'Sales Revenue'!G12-Contribution!G12</f>
        <v>0</v>
      </c>
      <c r="H52" s="24">
        <f>'Sales Revenue'!H12-Contribution!H12</f>
        <v>0</v>
      </c>
      <c r="I52" s="24">
        <f>'Sales Revenue'!I12-Contribution!I12</f>
        <v>0</v>
      </c>
      <c r="J52" s="24">
        <f>'Sales Revenue'!J12-Contribution!J12</f>
        <v>0</v>
      </c>
      <c r="K52" s="24">
        <f>'Sales Revenue'!K12-Contribution!K12</f>
        <v>0</v>
      </c>
      <c r="L52" s="24">
        <f>'Sales Revenue'!L12-Contribution!L12</f>
        <v>0</v>
      </c>
      <c r="M52" s="24">
        <f>'Sales Revenue'!M12-Contribution!M12</f>
        <v>0</v>
      </c>
      <c r="N52" s="7">
        <f t="shared" si="2"/>
        <v>0</v>
      </c>
    </row>
    <row r="53" spans="1:14" x14ac:dyDescent="0.2">
      <c r="A53" s="23">
        <f>Products!B13</f>
        <v>0</v>
      </c>
      <c r="B53" s="24">
        <f>'Sales Revenue'!B13-Contribution!B13</f>
        <v>0</v>
      </c>
      <c r="C53" s="24">
        <f>'Sales Revenue'!C13-Contribution!C13</f>
        <v>0</v>
      </c>
      <c r="D53" s="24">
        <f>'Sales Revenue'!D13-Contribution!D13</f>
        <v>0</v>
      </c>
      <c r="E53" s="24">
        <f>'Sales Revenue'!E13-Contribution!E13</f>
        <v>0</v>
      </c>
      <c r="F53" s="24">
        <f>'Sales Revenue'!F13-Contribution!F13</f>
        <v>0</v>
      </c>
      <c r="G53" s="24">
        <f>'Sales Revenue'!G13-Contribution!G13</f>
        <v>0</v>
      </c>
      <c r="H53" s="24">
        <f>'Sales Revenue'!H13-Contribution!H13</f>
        <v>0</v>
      </c>
      <c r="I53" s="24">
        <f>'Sales Revenue'!I13-Contribution!I13</f>
        <v>0</v>
      </c>
      <c r="J53" s="24">
        <f>'Sales Revenue'!J13-Contribution!J13</f>
        <v>0</v>
      </c>
      <c r="K53" s="24">
        <f>'Sales Revenue'!K13-Contribution!K13</f>
        <v>0</v>
      </c>
      <c r="L53" s="24">
        <f>'Sales Revenue'!L13-Contribution!L13</f>
        <v>0</v>
      </c>
      <c r="M53" s="24">
        <f>'Sales Revenue'!M13-Contribution!M13</f>
        <v>0</v>
      </c>
      <c r="N53" s="7">
        <f t="shared" si="2"/>
        <v>0</v>
      </c>
    </row>
    <row r="54" spans="1:14" x14ac:dyDescent="0.2">
      <c r="A54" s="23">
        <f>Products!B14</f>
        <v>0</v>
      </c>
      <c r="B54" s="24">
        <f>'Sales Revenue'!B14-Contribution!B14</f>
        <v>0</v>
      </c>
      <c r="C54" s="24">
        <f>'Sales Revenue'!C14-Contribution!C14</f>
        <v>0</v>
      </c>
      <c r="D54" s="24">
        <f>'Sales Revenue'!D14-Contribution!D14</f>
        <v>0</v>
      </c>
      <c r="E54" s="24">
        <f>'Sales Revenue'!E14-Contribution!E14</f>
        <v>0</v>
      </c>
      <c r="F54" s="24">
        <f>'Sales Revenue'!F14-Contribution!F14</f>
        <v>0</v>
      </c>
      <c r="G54" s="24">
        <f>'Sales Revenue'!G14-Contribution!G14</f>
        <v>0</v>
      </c>
      <c r="H54" s="24">
        <f>'Sales Revenue'!H14-Contribution!H14</f>
        <v>0</v>
      </c>
      <c r="I54" s="24">
        <f>'Sales Revenue'!I14-Contribution!I14</f>
        <v>0</v>
      </c>
      <c r="J54" s="24">
        <f>'Sales Revenue'!J14-Contribution!J14</f>
        <v>0</v>
      </c>
      <c r="K54" s="24">
        <f>'Sales Revenue'!K14-Contribution!K14</f>
        <v>0</v>
      </c>
      <c r="L54" s="24">
        <f>'Sales Revenue'!L14-Contribution!L14</f>
        <v>0</v>
      </c>
      <c r="M54" s="24">
        <f>'Sales Revenue'!M14-Contribution!M14</f>
        <v>0</v>
      </c>
      <c r="N54" s="7">
        <f t="shared" si="2"/>
        <v>0</v>
      </c>
    </row>
    <row r="55" spans="1:14" x14ac:dyDescent="0.2">
      <c r="A55" s="23">
        <f>Products!B15</f>
        <v>0</v>
      </c>
      <c r="B55" s="24">
        <f>'Sales Revenue'!B15-Contribution!B15</f>
        <v>0</v>
      </c>
      <c r="C55" s="24">
        <f>'Sales Revenue'!C15-Contribution!C15</f>
        <v>0</v>
      </c>
      <c r="D55" s="24">
        <f>'Sales Revenue'!D15-Contribution!D15</f>
        <v>0</v>
      </c>
      <c r="E55" s="24">
        <f>'Sales Revenue'!E15-Contribution!E15</f>
        <v>0</v>
      </c>
      <c r="F55" s="24">
        <f>'Sales Revenue'!F15-Contribution!F15</f>
        <v>0</v>
      </c>
      <c r="G55" s="24">
        <f>'Sales Revenue'!G15-Contribution!G15</f>
        <v>0</v>
      </c>
      <c r="H55" s="24">
        <f>'Sales Revenue'!H15-Contribution!H15</f>
        <v>0</v>
      </c>
      <c r="I55" s="24">
        <f>'Sales Revenue'!I15-Contribution!I15</f>
        <v>0</v>
      </c>
      <c r="J55" s="24">
        <f>'Sales Revenue'!J15-Contribution!J15</f>
        <v>0</v>
      </c>
      <c r="K55" s="24">
        <f>'Sales Revenue'!K15-Contribution!K15</f>
        <v>0</v>
      </c>
      <c r="L55" s="24">
        <f>'Sales Revenue'!L15-Contribution!L15</f>
        <v>0</v>
      </c>
      <c r="M55" s="24">
        <f>'Sales Revenue'!M15-Contribution!M15</f>
        <v>0</v>
      </c>
      <c r="N55" s="7">
        <f t="shared" si="2"/>
        <v>0</v>
      </c>
    </row>
    <row r="56" spans="1:14" x14ac:dyDescent="0.2">
      <c r="A56" s="23">
        <f>Products!B16</f>
        <v>0</v>
      </c>
      <c r="B56" s="24">
        <f>'Sales Revenue'!B16-Contribution!B16</f>
        <v>0</v>
      </c>
      <c r="C56" s="24">
        <f>'Sales Revenue'!C16-Contribution!C16</f>
        <v>0</v>
      </c>
      <c r="D56" s="24">
        <f>'Sales Revenue'!D16-Contribution!D16</f>
        <v>0</v>
      </c>
      <c r="E56" s="24">
        <f>'Sales Revenue'!E16-Contribution!E16</f>
        <v>0</v>
      </c>
      <c r="F56" s="24">
        <f>'Sales Revenue'!F16-Contribution!F16</f>
        <v>0</v>
      </c>
      <c r="G56" s="24">
        <f>'Sales Revenue'!G16-Contribution!G16</f>
        <v>0</v>
      </c>
      <c r="H56" s="24">
        <f>'Sales Revenue'!H16-Contribution!H16</f>
        <v>0</v>
      </c>
      <c r="I56" s="24">
        <f>'Sales Revenue'!I16-Contribution!I16</f>
        <v>0</v>
      </c>
      <c r="J56" s="24">
        <f>'Sales Revenue'!J16-Contribution!J16</f>
        <v>0</v>
      </c>
      <c r="K56" s="24">
        <f>'Sales Revenue'!K16-Contribution!K16</f>
        <v>0</v>
      </c>
      <c r="L56" s="24">
        <f>'Sales Revenue'!L16-Contribution!L16</f>
        <v>0</v>
      </c>
      <c r="M56" s="24">
        <f>'Sales Revenue'!M16-Contribution!M16</f>
        <v>0</v>
      </c>
      <c r="N56" s="7">
        <f t="shared" si="2"/>
        <v>0</v>
      </c>
    </row>
    <row r="57" spans="1:14" x14ac:dyDescent="0.2">
      <c r="A57" s="23">
        <f>Products!B17</f>
        <v>0</v>
      </c>
      <c r="B57" s="24">
        <f>'Sales Revenue'!B17-Contribution!B17</f>
        <v>0</v>
      </c>
      <c r="C57" s="24">
        <f>'Sales Revenue'!C17-Contribution!C17</f>
        <v>0</v>
      </c>
      <c r="D57" s="24">
        <f>'Sales Revenue'!D17-Contribution!D17</f>
        <v>0</v>
      </c>
      <c r="E57" s="24">
        <f>'Sales Revenue'!E17-Contribution!E17</f>
        <v>0</v>
      </c>
      <c r="F57" s="24">
        <f>'Sales Revenue'!F17-Contribution!F17</f>
        <v>0</v>
      </c>
      <c r="G57" s="24">
        <f>'Sales Revenue'!G17-Contribution!G17</f>
        <v>0</v>
      </c>
      <c r="H57" s="24">
        <f>'Sales Revenue'!H17-Contribution!H17</f>
        <v>0</v>
      </c>
      <c r="I57" s="24">
        <f>'Sales Revenue'!I17-Contribution!I17</f>
        <v>0</v>
      </c>
      <c r="J57" s="24">
        <f>'Sales Revenue'!J17-Contribution!J17</f>
        <v>0</v>
      </c>
      <c r="K57" s="24">
        <f>'Sales Revenue'!K17-Contribution!K17</f>
        <v>0</v>
      </c>
      <c r="L57" s="24">
        <f>'Sales Revenue'!L17-Contribution!L17</f>
        <v>0</v>
      </c>
      <c r="M57" s="24">
        <f>'Sales Revenue'!M17-Contribution!M17</f>
        <v>0</v>
      </c>
      <c r="N57" s="7">
        <f t="shared" si="2"/>
        <v>0</v>
      </c>
    </row>
    <row r="58" spans="1:14" x14ac:dyDescent="0.2">
      <c r="A58" s="23">
        <f>Products!B18</f>
        <v>0</v>
      </c>
      <c r="B58" s="24">
        <f>'Sales Revenue'!B18-Contribution!B18</f>
        <v>0</v>
      </c>
      <c r="C58" s="24">
        <f>'Sales Revenue'!C18-Contribution!C18</f>
        <v>0</v>
      </c>
      <c r="D58" s="24">
        <f>'Sales Revenue'!D18-Contribution!D18</f>
        <v>0</v>
      </c>
      <c r="E58" s="24">
        <f>'Sales Revenue'!E18-Contribution!E18</f>
        <v>0</v>
      </c>
      <c r="F58" s="24">
        <f>'Sales Revenue'!F18-Contribution!F18</f>
        <v>0</v>
      </c>
      <c r="G58" s="24">
        <f>'Sales Revenue'!G18-Contribution!G18</f>
        <v>0</v>
      </c>
      <c r="H58" s="24">
        <f>'Sales Revenue'!H18-Contribution!H18</f>
        <v>0</v>
      </c>
      <c r="I58" s="24">
        <f>'Sales Revenue'!I18-Contribution!I18</f>
        <v>0</v>
      </c>
      <c r="J58" s="24">
        <f>'Sales Revenue'!J18-Contribution!J18</f>
        <v>0</v>
      </c>
      <c r="K58" s="24">
        <f>'Sales Revenue'!K18-Contribution!K18</f>
        <v>0</v>
      </c>
      <c r="L58" s="24">
        <f>'Sales Revenue'!L18-Contribution!L18</f>
        <v>0</v>
      </c>
      <c r="M58" s="24">
        <f>'Sales Revenue'!M18-Contribution!M18</f>
        <v>0</v>
      </c>
      <c r="N58" s="7">
        <f t="shared" si="2"/>
        <v>0</v>
      </c>
    </row>
    <row r="59" spans="1:14" x14ac:dyDescent="0.2">
      <c r="A59" s="23">
        <f>Products!B19</f>
        <v>0</v>
      </c>
      <c r="B59" s="24">
        <f>'Sales Revenue'!B19-Contribution!B19</f>
        <v>0</v>
      </c>
      <c r="C59" s="24">
        <f>'Sales Revenue'!C19-Contribution!C19</f>
        <v>0</v>
      </c>
      <c r="D59" s="24">
        <f>'Sales Revenue'!D19-Contribution!D19</f>
        <v>0</v>
      </c>
      <c r="E59" s="24">
        <f>'Sales Revenue'!E19-Contribution!E19</f>
        <v>0</v>
      </c>
      <c r="F59" s="24">
        <f>'Sales Revenue'!F19-Contribution!F19</f>
        <v>0</v>
      </c>
      <c r="G59" s="24">
        <f>'Sales Revenue'!G19-Contribution!G19</f>
        <v>0</v>
      </c>
      <c r="H59" s="24">
        <f>'Sales Revenue'!H19-Contribution!H19</f>
        <v>0</v>
      </c>
      <c r="I59" s="24">
        <f>'Sales Revenue'!I19-Contribution!I19</f>
        <v>0</v>
      </c>
      <c r="J59" s="24">
        <f>'Sales Revenue'!J19-Contribution!J19</f>
        <v>0</v>
      </c>
      <c r="K59" s="24">
        <f>'Sales Revenue'!K19-Contribution!K19</f>
        <v>0</v>
      </c>
      <c r="L59" s="24">
        <f>'Sales Revenue'!L19-Contribution!L19</f>
        <v>0</v>
      </c>
      <c r="M59" s="24">
        <f>'Sales Revenue'!M19-Contribution!M19</f>
        <v>0</v>
      </c>
      <c r="N59" s="7">
        <f t="shared" si="2"/>
        <v>0</v>
      </c>
    </row>
    <row r="60" spans="1:14" x14ac:dyDescent="0.2">
      <c r="A60" s="23">
        <f>Products!B20</f>
        <v>0</v>
      </c>
      <c r="B60" s="24">
        <f>'Sales Revenue'!B20-Contribution!B20</f>
        <v>0</v>
      </c>
      <c r="C60" s="24">
        <f>'Sales Revenue'!C20-Contribution!C20</f>
        <v>0</v>
      </c>
      <c r="D60" s="24">
        <f>'Sales Revenue'!D20-Contribution!D20</f>
        <v>0</v>
      </c>
      <c r="E60" s="24">
        <f>'Sales Revenue'!E20-Contribution!E20</f>
        <v>0</v>
      </c>
      <c r="F60" s="24">
        <f>'Sales Revenue'!F20-Contribution!F20</f>
        <v>0</v>
      </c>
      <c r="G60" s="24">
        <f>'Sales Revenue'!G20-Contribution!G20</f>
        <v>0</v>
      </c>
      <c r="H60" s="24">
        <f>'Sales Revenue'!H20-Contribution!H20</f>
        <v>0</v>
      </c>
      <c r="I60" s="24">
        <f>'Sales Revenue'!I20-Contribution!I20</f>
        <v>0</v>
      </c>
      <c r="J60" s="24">
        <f>'Sales Revenue'!J20-Contribution!J20</f>
        <v>0</v>
      </c>
      <c r="K60" s="24">
        <f>'Sales Revenue'!K20-Contribution!K20</f>
        <v>0</v>
      </c>
      <c r="L60" s="24">
        <f>'Sales Revenue'!L20-Contribution!L20</f>
        <v>0</v>
      </c>
      <c r="M60" s="24">
        <f>'Sales Revenue'!M20-Contribution!M20</f>
        <v>0</v>
      </c>
      <c r="N60" s="7">
        <f t="shared" si="2"/>
        <v>0</v>
      </c>
    </row>
    <row r="61" spans="1:14" x14ac:dyDescent="0.2">
      <c r="A61" s="23">
        <f>Products!B21</f>
        <v>0</v>
      </c>
      <c r="B61" s="24">
        <f>'Sales Revenue'!B21-Contribution!B21</f>
        <v>0</v>
      </c>
      <c r="C61" s="24">
        <f>'Sales Revenue'!C21-Contribution!C21</f>
        <v>0</v>
      </c>
      <c r="D61" s="24">
        <f>'Sales Revenue'!D21-Contribution!D21</f>
        <v>0</v>
      </c>
      <c r="E61" s="24">
        <f>'Sales Revenue'!E21-Contribution!E21</f>
        <v>0</v>
      </c>
      <c r="F61" s="24">
        <f>'Sales Revenue'!F21-Contribution!F21</f>
        <v>0</v>
      </c>
      <c r="G61" s="24">
        <f>'Sales Revenue'!G21-Contribution!G21</f>
        <v>0</v>
      </c>
      <c r="H61" s="24">
        <f>'Sales Revenue'!H21-Contribution!H21</f>
        <v>0</v>
      </c>
      <c r="I61" s="24">
        <f>'Sales Revenue'!I21-Contribution!I21</f>
        <v>0</v>
      </c>
      <c r="J61" s="24">
        <f>'Sales Revenue'!J21-Contribution!J21</f>
        <v>0</v>
      </c>
      <c r="K61" s="24">
        <f>'Sales Revenue'!K21-Contribution!K21</f>
        <v>0</v>
      </c>
      <c r="L61" s="24">
        <f>'Sales Revenue'!L21-Contribution!L21</f>
        <v>0</v>
      </c>
      <c r="M61" s="24">
        <f>'Sales Revenue'!M21-Contribution!M21</f>
        <v>0</v>
      </c>
      <c r="N61" s="7">
        <f t="shared" si="2"/>
        <v>0</v>
      </c>
    </row>
    <row r="62" spans="1:14" x14ac:dyDescent="0.2">
      <c r="A62" s="23">
        <f>Products!B22</f>
        <v>0</v>
      </c>
      <c r="B62" s="24">
        <f>'Sales Revenue'!B22-Contribution!B22</f>
        <v>0</v>
      </c>
      <c r="C62" s="24">
        <f>'Sales Revenue'!C22-Contribution!C22</f>
        <v>0</v>
      </c>
      <c r="D62" s="24">
        <f>'Sales Revenue'!D22-Contribution!D22</f>
        <v>0</v>
      </c>
      <c r="E62" s="24">
        <f>'Sales Revenue'!E22-Contribution!E22</f>
        <v>0</v>
      </c>
      <c r="F62" s="24">
        <f>'Sales Revenue'!F22-Contribution!F22</f>
        <v>0</v>
      </c>
      <c r="G62" s="24">
        <f>'Sales Revenue'!G22-Contribution!G22</f>
        <v>0</v>
      </c>
      <c r="H62" s="24">
        <f>'Sales Revenue'!H22-Contribution!H22</f>
        <v>0</v>
      </c>
      <c r="I62" s="24">
        <f>'Sales Revenue'!I22-Contribution!I22</f>
        <v>0</v>
      </c>
      <c r="J62" s="24">
        <f>'Sales Revenue'!J22-Contribution!J22</f>
        <v>0</v>
      </c>
      <c r="K62" s="24">
        <f>'Sales Revenue'!K22-Contribution!K22</f>
        <v>0</v>
      </c>
      <c r="L62" s="24">
        <f>'Sales Revenue'!L22-Contribution!L22</f>
        <v>0</v>
      </c>
      <c r="M62" s="24">
        <f>'Sales Revenue'!M22-Contribution!M22</f>
        <v>0</v>
      </c>
      <c r="N62" s="7">
        <f t="shared" si="2"/>
        <v>0</v>
      </c>
    </row>
    <row r="63" spans="1:14" x14ac:dyDescent="0.2">
      <c r="A63" s="23">
        <f>Products!B23</f>
        <v>0</v>
      </c>
      <c r="B63" s="24">
        <f>'Sales Revenue'!B23-Contribution!B23</f>
        <v>0</v>
      </c>
      <c r="C63" s="24">
        <f>'Sales Revenue'!C23-Contribution!C23</f>
        <v>0</v>
      </c>
      <c r="D63" s="24">
        <f>'Sales Revenue'!D23-Contribution!D23</f>
        <v>0</v>
      </c>
      <c r="E63" s="24">
        <f>'Sales Revenue'!E23-Contribution!E23</f>
        <v>0</v>
      </c>
      <c r="F63" s="24">
        <f>'Sales Revenue'!F23-Contribution!F23</f>
        <v>0</v>
      </c>
      <c r="G63" s="24">
        <f>'Sales Revenue'!G23-Contribution!G23</f>
        <v>0</v>
      </c>
      <c r="H63" s="24">
        <f>'Sales Revenue'!H23-Contribution!H23</f>
        <v>0</v>
      </c>
      <c r="I63" s="24">
        <f>'Sales Revenue'!I23-Contribution!I23</f>
        <v>0</v>
      </c>
      <c r="J63" s="24">
        <f>'Sales Revenue'!J23-Contribution!J23</f>
        <v>0</v>
      </c>
      <c r="K63" s="24">
        <f>'Sales Revenue'!K23-Contribution!K23</f>
        <v>0</v>
      </c>
      <c r="L63" s="24">
        <f>'Sales Revenue'!L23-Contribution!L23</f>
        <v>0</v>
      </c>
      <c r="M63" s="24">
        <f>'Sales Revenue'!M23-Contribution!M23</f>
        <v>0</v>
      </c>
      <c r="N63" s="7">
        <f t="shared" si="2"/>
        <v>0</v>
      </c>
    </row>
    <row r="64" spans="1:14" x14ac:dyDescent="0.2">
      <c r="A64" s="23">
        <f>Products!B24</f>
        <v>0</v>
      </c>
      <c r="B64" s="24">
        <f>'Sales Revenue'!B24-Contribution!B24</f>
        <v>0</v>
      </c>
      <c r="C64" s="24">
        <f>'Sales Revenue'!C24-Contribution!C24</f>
        <v>0</v>
      </c>
      <c r="D64" s="24">
        <f>'Sales Revenue'!D24-Contribution!D24</f>
        <v>0</v>
      </c>
      <c r="E64" s="24">
        <f>'Sales Revenue'!E24-Contribution!E24</f>
        <v>0</v>
      </c>
      <c r="F64" s="24">
        <f>'Sales Revenue'!F24-Contribution!F24</f>
        <v>0</v>
      </c>
      <c r="G64" s="24">
        <f>'Sales Revenue'!G24-Contribution!G24</f>
        <v>0</v>
      </c>
      <c r="H64" s="24">
        <f>'Sales Revenue'!H24-Contribution!H24</f>
        <v>0</v>
      </c>
      <c r="I64" s="24">
        <f>'Sales Revenue'!I24-Contribution!I24</f>
        <v>0</v>
      </c>
      <c r="J64" s="24">
        <f>'Sales Revenue'!J24-Contribution!J24</f>
        <v>0</v>
      </c>
      <c r="K64" s="24">
        <f>'Sales Revenue'!K24-Contribution!K24</f>
        <v>0</v>
      </c>
      <c r="L64" s="24">
        <f>'Sales Revenue'!L24-Contribution!L24</f>
        <v>0</v>
      </c>
      <c r="M64" s="24">
        <f>'Sales Revenue'!M24-Contribution!M24</f>
        <v>0</v>
      </c>
      <c r="N64" s="7">
        <f t="shared" si="2"/>
        <v>0</v>
      </c>
    </row>
    <row r="65" spans="1:14" x14ac:dyDescent="0.2">
      <c r="A65" s="23">
        <f>Products!B25</f>
        <v>0</v>
      </c>
      <c r="B65" s="24">
        <f>Products!$D65*'Sales Forecast'!B65</f>
        <v>0</v>
      </c>
      <c r="C65" s="24">
        <f>Products!$D65*'Sales Forecast'!C65</f>
        <v>0</v>
      </c>
      <c r="D65" s="24">
        <f>Products!$D65*'Sales Forecast'!D65</f>
        <v>0</v>
      </c>
      <c r="E65" s="24">
        <f>Products!$D65*'Sales Forecast'!E65</f>
        <v>0</v>
      </c>
      <c r="F65" s="24">
        <f>Products!$D65*'Sales Forecast'!F65</f>
        <v>0</v>
      </c>
      <c r="G65" s="24">
        <f>Products!$D65*'Sales Forecast'!G65</f>
        <v>0</v>
      </c>
      <c r="H65" s="24">
        <f>Products!$D65*'Sales Forecast'!H65</f>
        <v>0</v>
      </c>
      <c r="I65" s="24">
        <f>Products!$D65*'Sales Forecast'!I65</f>
        <v>0</v>
      </c>
      <c r="J65" s="24">
        <f>Products!$D65*'Sales Forecast'!J65</f>
        <v>0</v>
      </c>
      <c r="K65" s="24">
        <f>Products!$D65*'Sales Forecast'!K65</f>
        <v>0</v>
      </c>
      <c r="L65" s="24">
        <f>Products!$D65*'Sales Forecast'!L65</f>
        <v>0</v>
      </c>
      <c r="M65" s="24">
        <f>Products!$D65*'Sales Forecast'!M65</f>
        <v>0</v>
      </c>
      <c r="N65" s="7">
        <f t="shared" si="2"/>
        <v>0</v>
      </c>
    </row>
    <row r="66" spans="1:14" x14ac:dyDescent="0.2">
      <c r="A66" s="25" t="s">
        <v>65</v>
      </c>
      <c r="B66" s="26">
        <f t="shared" ref="B66:M66" si="3">SUM(B46:B65)</f>
        <v>1250</v>
      </c>
      <c r="C66" s="26">
        <f t="shared" si="3"/>
        <v>4997.5</v>
      </c>
      <c r="D66" s="26">
        <f t="shared" si="3"/>
        <v>9360</v>
      </c>
      <c r="E66" s="26">
        <f t="shared" si="3"/>
        <v>14225</v>
      </c>
      <c r="F66" s="26">
        <f t="shared" si="3"/>
        <v>15350</v>
      </c>
      <c r="G66" s="26">
        <f t="shared" si="3"/>
        <v>12500</v>
      </c>
      <c r="H66" s="26">
        <f t="shared" si="3"/>
        <v>11075</v>
      </c>
      <c r="I66" s="26">
        <f t="shared" si="3"/>
        <v>10580</v>
      </c>
      <c r="J66" s="26">
        <f t="shared" si="3"/>
        <v>11430</v>
      </c>
      <c r="K66" s="26">
        <f t="shared" si="3"/>
        <v>9580</v>
      </c>
      <c r="L66" s="26">
        <f t="shared" si="3"/>
        <v>9180</v>
      </c>
      <c r="M66" s="26">
        <f t="shared" si="3"/>
        <v>7780</v>
      </c>
      <c r="N66" s="26">
        <f t="shared" si="2"/>
        <v>117307.5</v>
      </c>
    </row>
  </sheetData>
  <sheetProtection selectLockedCells="1"/>
  <mergeCells count="3">
    <mergeCell ref="A2:N2"/>
    <mergeCell ref="B29:M40"/>
    <mergeCell ref="A42:N42"/>
  </mergeCells>
  <phoneticPr fontId="12" type="noConversion"/>
  <pageMargins left="0.75" right="0.75" top="1" bottom="1" header="0.5" footer="0.5"/>
  <pageSetup paperSize="9" scale="76" orientation="landscape" verticalDpi="300"/>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pageSetUpPr fitToPage="1"/>
  </sheetPr>
  <dimension ref="A2:N43"/>
  <sheetViews>
    <sheetView showGridLines="0" showRowColHeaders="0" showZeros="0" topLeftCell="A2" zoomScale="150" zoomScaleNormal="150" workbookViewId="0">
      <selection activeCell="B6" sqref="B6"/>
    </sheetView>
  </sheetViews>
  <sheetFormatPr defaultColWidth="8.85546875" defaultRowHeight="12.75" x14ac:dyDescent="0.2"/>
  <cols>
    <col min="1" max="1" width="20.7109375" customWidth="1"/>
    <col min="2" max="13" width="11.7109375" customWidth="1"/>
    <col min="14" max="14" width="12.7109375" customWidth="1"/>
  </cols>
  <sheetData>
    <row r="2" spans="1:14" ht="18.75" customHeight="1" x14ac:dyDescent="0.3">
      <c r="A2" s="182" t="str">
        <f>Products!B3</f>
        <v>BusTech Software</v>
      </c>
      <c r="B2" s="182"/>
      <c r="C2" s="182"/>
      <c r="D2" s="182"/>
      <c r="E2" s="182"/>
      <c r="F2" s="182"/>
      <c r="G2" s="182"/>
      <c r="H2" s="182"/>
      <c r="I2" s="182"/>
      <c r="J2" s="182"/>
      <c r="K2" s="182"/>
      <c r="L2" s="182"/>
      <c r="M2" s="182"/>
      <c r="N2" s="182"/>
    </row>
    <row r="3" spans="1:14" ht="15.75" x14ac:dyDescent="0.25">
      <c r="A3" s="62" t="s">
        <v>37</v>
      </c>
      <c r="B3" s="16"/>
      <c r="C3" s="16"/>
      <c r="D3" s="16"/>
      <c r="K3" s="16"/>
      <c r="L3" s="16"/>
      <c r="M3" s="16"/>
    </row>
    <row r="4" spans="1:14" x14ac:dyDescent="0.2">
      <c r="A4" s="50" t="s">
        <v>9</v>
      </c>
      <c r="B4" s="46">
        <f>'Sales Forecast'!B4</f>
        <v>2016</v>
      </c>
      <c r="C4" s="52">
        <f>'Sales Forecast'!C4</f>
        <v>2016</v>
      </c>
      <c r="D4" s="46">
        <f>'Sales Forecast'!D4</f>
        <v>2016</v>
      </c>
      <c r="E4" s="52">
        <f>'Sales Forecast'!E4</f>
        <v>2016</v>
      </c>
      <c r="F4" s="52">
        <f>'Sales Forecast'!F4</f>
        <v>2016</v>
      </c>
      <c r="G4" s="52">
        <f>'Sales Forecast'!G4</f>
        <v>2016</v>
      </c>
      <c r="H4" s="52">
        <f>'Sales Forecast'!H4</f>
        <v>2016</v>
      </c>
      <c r="I4" s="52">
        <f>'Sales Forecast'!I4</f>
        <v>2016</v>
      </c>
      <c r="J4" s="52">
        <f>'Sales Forecast'!J4</f>
        <v>2016</v>
      </c>
      <c r="K4" s="52">
        <f>'Sales Forecast'!K4</f>
        <v>2016</v>
      </c>
      <c r="L4" s="52">
        <f>'Sales Forecast'!L4</f>
        <v>2016</v>
      </c>
      <c r="M4" s="47">
        <f>'Sales Forecast'!M4</f>
        <v>2016</v>
      </c>
      <c r="N4" s="57"/>
    </row>
    <row r="5" spans="1:14" ht="25.5" x14ac:dyDescent="0.2">
      <c r="A5" s="51" t="s">
        <v>10</v>
      </c>
      <c r="B5" s="48" t="str">
        <f>'Sales Forecast'!B5</f>
        <v>January</v>
      </c>
      <c r="C5" s="53" t="str">
        <f>'Sales Forecast'!C5</f>
        <v>February</v>
      </c>
      <c r="D5" s="48" t="str">
        <f>'Sales Forecast'!D5</f>
        <v>March</v>
      </c>
      <c r="E5" s="53" t="str">
        <f>'Sales Forecast'!E5</f>
        <v>April</v>
      </c>
      <c r="F5" s="53" t="str">
        <f>'Sales Forecast'!F5</f>
        <v>May</v>
      </c>
      <c r="G5" s="53" t="str">
        <f>'Sales Forecast'!G5</f>
        <v>June</v>
      </c>
      <c r="H5" s="53" t="str">
        <f>'Sales Forecast'!H5</f>
        <v>July</v>
      </c>
      <c r="I5" s="53" t="str">
        <f>'Sales Forecast'!I5</f>
        <v>August</v>
      </c>
      <c r="J5" s="53" t="str">
        <f>'Sales Forecast'!J5</f>
        <v>September</v>
      </c>
      <c r="K5" s="53" t="str">
        <f>'Sales Forecast'!K5</f>
        <v>October</v>
      </c>
      <c r="L5" s="53" t="str">
        <f>'Sales Forecast'!L5</f>
        <v>November</v>
      </c>
      <c r="M5" s="49" t="str">
        <f>'Sales Forecast'!M5</f>
        <v>December</v>
      </c>
      <c r="N5" s="59" t="s">
        <v>11</v>
      </c>
    </row>
    <row r="6" spans="1:14" ht="13.5" thickBot="1" x14ac:dyDescent="0.25">
      <c r="A6" s="148" t="s">
        <v>105</v>
      </c>
      <c r="B6" s="150">
        <v>5000</v>
      </c>
      <c r="C6" s="143">
        <v>2000</v>
      </c>
      <c r="D6" s="150">
        <v>1000</v>
      </c>
      <c r="E6" s="143">
        <v>1000</v>
      </c>
      <c r="F6" s="143">
        <v>1000</v>
      </c>
      <c r="G6" s="143">
        <v>1000</v>
      </c>
      <c r="H6" s="143">
        <v>1000</v>
      </c>
      <c r="I6" s="143">
        <v>1000</v>
      </c>
      <c r="J6" s="143">
        <v>1000</v>
      </c>
      <c r="K6" s="143">
        <v>1000</v>
      </c>
      <c r="L6" s="143">
        <v>1000</v>
      </c>
      <c r="M6" s="151">
        <v>1000</v>
      </c>
      <c r="N6" s="60">
        <f t="shared" ref="N6:N25" si="0">SUM(B6:M6)</f>
        <v>17000</v>
      </c>
    </row>
    <row r="7" spans="1:14" ht="13.5" thickBot="1" x14ac:dyDescent="0.25">
      <c r="A7" s="148" t="s">
        <v>106</v>
      </c>
      <c r="B7" s="150">
        <v>5000</v>
      </c>
      <c r="C7" s="143">
        <v>5000</v>
      </c>
      <c r="D7" s="150">
        <v>5000</v>
      </c>
      <c r="E7" s="143">
        <v>5000</v>
      </c>
      <c r="F7" s="143">
        <v>5000</v>
      </c>
      <c r="G7" s="143">
        <v>6000</v>
      </c>
      <c r="H7" s="143">
        <v>6000</v>
      </c>
      <c r="I7" s="143">
        <v>6000</v>
      </c>
      <c r="J7" s="143">
        <v>6000</v>
      </c>
      <c r="K7" s="143">
        <v>6000</v>
      </c>
      <c r="L7" s="143">
        <v>6000</v>
      </c>
      <c r="M7" s="143">
        <v>6000</v>
      </c>
      <c r="N7" s="60">
        <f t="shared" si="0"/>
        <v>67000</v>
      </c>
    </row>
    <row r="8" spans="1:14" ht="13.5" thickBot="1" x14ac:dyDescent="0.25">
      <c r="A8" s="148" t="s">
        <v>12</v>
      </c>
      <c r="B8" s="150">
        <v>850</v>
      </c>
      <c r="C8" s="143">
        <v>850</v>
      </c>
      <c r="D8" s="150">
        <v>850</v>
      </c>
      <c r="E8" s="143">
        <v>850</v>
      </c>
      <c r="F8" s="143">
        <v>850</v>
      </c>
      <c r="G8" s="143">
        <v>850</v>
      </c>
      <c r="H8" s="143">
        <v>850</v>
      </c>
      <c r="I8" s="143">
        <v>850</v>
      </c>
      <c r="J8" s="143">
        <v>850</v>
      </c>
      <c r="K8" s="143">
        <v>850</v>
      </c>
      <c r="L8" s="143">
        <v>850</v>
      </c>
      <c r="M8" s="143">
        <v>850</v>
      </c>
      <c r="N8" s="60">
        <f t="shared" si="0"/>
        <v>10200</v>
      </c>
    </row>
    <row r="9" spans="1:14" ht="13.5" thickBot="1" x14ac:dyDescent="0.25">
      <c r="A9" s="148" t="s">
        <v>107</v>
      </c>
      <c r="B9" s="150">
        <v>0</v>
      </c>
      <c r="C9" s="143">
        <v>0</v>
      </c>
      <c r="D9" s="150">
        <v>200</v>
      </c>
      <c r="E9" s="143">
        <v>0</v>
      </c>
      <c r="F9" s="143">
        <v>0</v>
      </c>
      <c r="G9" s="143">
        <v>200</v>
      </c>
      <c r="H9" s="143">
        <v>0</v>
      </c>
      <c r="I9" s="143">
        <v>0</v>
      </c>
      <c r="J9" s="143">
        <v>200</v>
      </c>
      <c r="K9" s="143">
        <v>0</v>
      </c>
      <c r="L9" s="143">
        <v>0</v>
      </c>
      <c r="M9" s="143">
        <v>200</v>
      </c>
      <c r="N9" s="60">
        <f t="shared" si="0"/>
        <v>800</v>
      </c>
    </row>
    <row r="10" spans="1:14" ht="13.5" thickBot="1" x14ac:dyDescent="0.25">
      <c r="A10" s="148" t="s">
        <v>108</v>
      </c>
      <c r="B10" s="150">
        <v>500</v>
      </c>
      <c r="C10" s="143">
        <v>500</v>
      </c>
      <c r="D10" s="150">
        <v>550</v>
      </c>
      <c r="E10" s="143">
        <v>600</v>
      </c>
      <c r="F10" s="143">
        <v>500</v>
      </c>
      <c r="G10" s="143">
        <v>200</v>
      </c>
      <c r="H10" s="143">
        <v>600</v>
      </c>
      <c r="I10" s="143">
        <v>200</v>
      </c>
      <c r="J10" s="143">
        <v>400</v>
      </c>
      <c r="K10" s="143">
        <v>500</v>
      </c>
      <c r="L10" s="143">
        <v>300</v>
      </c>
      <c r="M10" s="143">
        <v>400</v>
      </c>
      <c r="N10" s="60">
        <f t="shared" si="0"/>
        <v>5250</v>
      </c>
    </row>
    <row r="11" spans="1:14" ht="13.5" thickBot="1" x14ac:dyDescent="0.25">
      <c r="A11" s="45"/>
      <c r="B11" s="3"/>
      <c r="C11" s="36"/>
      <c r="D11" s="3"/>
      <c r="E11" s="36"/>
      <c r="F11" s="36"/>
      <c r="G11" s="36"/>
      <c r="H11" s="36"/>
      <c r="I11" s="36"/>
      <c r="J11" s="36"/>
      <c r="K11" s="36"/>
      <c r="L11" s="36"/>
      <c r="M11" s="36"/>
      <c r="N11" s="60">
        <f t="shared" si="0"/>
        <v>0</v>
      </c>
    </row>
    <row r="12" spans="1:14" ht="13.5" thickBot="1" x14ac:dyDescent="0.25">
      <c r="A12" s="45"/>
      <c r="B12" s="3"/>
      <c r="C12" s="36"/>
      <c r="D12" s="3"/>
      <c r="E12" s="36"/>
      <c r="F12" s="36"/>
      <c r="G12" s="36"/>
      <c r="H12" s="36"/>
      <c r="I12" s="36"/>
      <c r="J12" s="36"/>
      <c r="K12" s="36"/>
      <c r="L12" s="36"/>
      <c r="M12" s="36"/>
      <c r="N12" s="60">
        <f t="shared" si="0"/>
        <v>0</v>
      </c>
    </row>
    <row r="13" spans="1:14" ht="13.5" thickBot="1" x14ac:dyDescent="0.25">
      <c r="A13" s="45"/>
      <c r="B13" s="3"/>
      <c r="C13" s="36"/>
      <c r="D13" s="3"/>
      <c r="E13" s="36"/>
      <c r="F13" s="36"/>
      <c r="G13" s="36"/>
      <c r="H13" s="36"/>
      <c r="I13" s="36"/>
      <c r="J13" s="36"/>
      <c r="K13" s="36"/>
      <c r="L13" s="36"/>
      <c r="M13" s="36"/>
      <c r="N13" s="60">
        <f t="shared" si="0"/>
        <v>0</v>
      </c>
    </row>
    <row r="14" spans="1:14" ht="13.5" thickBot="1" x14ac:dyDescent="0.25">
      <c r="A14" s="45"/>
      <c r="B14" s="3"/>
      <c r="C14" s="36"/>
      <c r="D14" s="3"/>
      <c r="E14" s="36"/>
      <c r="F14" s="36"/>
      <c r="G14" s="36"/>
      <c r="H14" s="36"/>
      <c r="I14" s="36"/>
      <c r="J14" s="36"/>
      <c r="K14" s="36"/>
      <c r="L14" s="36"/>
      <c r="M14" s="36"/>
      <c r="N14" s="60">
        <f t="shared" si="0"/>
        <v>0</v>
      </c>
    </row>
    <row r="15" spans="1:14" ht="13.5" thickBot="1" x14ac:dyDescent="0.25">
      <c r="A15" s="45"/>
      <c r="B15" s="3"/>
      <c r="C15" s="36"/>
      <c r="D15" s="3"/>
      <c r="E15" s="36"/>
      <c r="F15" s="36"/>
      <c r="G15" s="36"/>
      <c r="H15" s="36"/>
      <c r="I15" s="36"/>
      <c r="J15" s="36"/>
      <c r="K15" s="36"/>
      <c r="L15" s="36"/>
      <c r="M15" s="36"/>
      <c r="N15" s="58">
        <f t="shared" si="0"/>
        <v>0</v>
      </c>
    </row>
    <row r="16" spans="1:14" ht="13.5" thickBot="1" x14ac:dyDescent="0.25">
      <c r="A16" s="45"/>
      <c r="B16" s="3"/>
      <c r="C16" s="36"/>
      <c r="D16" s="3"/>
      <c r="E16" s="36"/>
      <c r="F16" s="36"/>
      <c r="G16" s="36"/>
      <c r="H16" s="36"/>
      <c r="I16" s="36"/>
      <c r="J16" s="36"/>
      <c r="K16" s="36"/>
      <c r="L16" s="36"/>
      <c r="M16" s="36"/>
      <c r="N16" s="60">
        <f t="shared" si="0"/>
        <v>0</v>
      </c>
    </row>
    <row r="17" spans="1:14" ht="13.5" thickBot="1" x14ac:dyDescent="0.25">
      <c r="A17" s="45"/>
      <c r="B17" s="3"/>
      <c r="C17" s="36"/>
      <c r="D17" s="3"/>
      <c r="E17" s="36"/>
      <c r="F17" s="36"/>
      <c r="G17" s="36"/>
      <c r="H17" s="36"/>
      <c r="I17" s="36"/>
      <c r="J17" s="36"/>
      <c r="K17" s="36"/>
      <c r="L17" s="36"/>
      <c r="M17" s="36"/>
      <c r="N17" s="58">
        <f t="shared" si="0"/>
        <v>0</v>
      </c>
    </row>
    <row r="18" spans="1:14" ht="13.5" thickBot="1" x14ac:dyDescent="0.25">
      <c r="A18" s="45"/>
      <c r="B18" s="3"/>
      <c r="C18" s="36"/>
      <c r="D18" s="3"/>
      <c r="E18" s="36"/>
      <c r="F18" s="36"/>
      <c r="G18" s="36"/>
      <c r="H18" s="36"/>
      <c r="I18" s="36"/>
      <c r="J18" s="36"/>
      <c r="K18" s="36"/>
      <c r="L18" s="36"/>
      <c r="M18" s="36"/>
      <c r="N18" s="60">
        <f t="shared" si="0"/>
        <v>0</v>
      </c>
    </row>
    <row r="19" spans="1:14" ht="13.5" thickBot="1" x14ac:dyDescent="0.25">
      <c r="A19" s="45"/>
      <c r="B19" s="3"/>
      <c r="C19" s="36"/>
      <c r="D19" s="3"/>
      <c r="E19" s="36"/>
      <c r="F19" s="36"/>
      <c r="G19" s="36"/>
      <c r="H19" s="36"/>
      <c r="I19" s="36"/>
      <c r="J19" s="36"/>
      <c r="K19" s="36"/>
      <c r="L19" s="36"/>
      <c r="M19" s="36"/>
      <c r="N19" s="58">
        <f t="shared" si="0"/>
        <v>0</v>
      </c>
    </row>
    <row r="20" spans="1:14" ht="13.5" thickBot="1" x14ac:dyDescent="0.25">
      <c r="A20" s="45"/>
      <c r="B20" s="3"/>
      <c r="C20" s="36"/>
      <c r="D20" s="3"/>
      <c r="E20" s="36"/>
      <c r="F20" s="36"/>
      <c r="G20" s="36"/>
      <c r="H20" s="36"/>
      <c r="I20" s="36"/>
      <c r="J20" s="36"/>
      <c r="K20" s="36"/>
      <c r="L20" s="36"/>
      <c r="M20" s="36"/>
      <c r="N20" s="60">
        <f t="shared" si="0"/>
        <v>0</v>
      </c>
    </row>
    <row r="21" spans="1:14" ht="13.5" thickBot="1" x14ac:dyDescent="0.25">
      <c r="A21" s="45"/>
      <c r="B21" s="3"/>
      <c r="C21" s="36"/>
      <c r="D21" s="3"/>
      <c r="E21" s="36"/>
      <c r="F21" s="36"/>
      <c r="G21" s="36"/>
      <c r="H21" s="36"/>
      <c r="I21" s="36"/>
      <c r="J21" s="36"/>
      <c r="K21" s="36"/>
      <c r="L21" s="36"/>
      <c r="M21" s="36"/>
      <c r="N21" s="58">
        <f t="shared" si="0"/>
        <v>0</v>
      </c>
    </row>
    <row r="22" spans="1:14" ht="13.5" thickBot="1" x14ac:dyDescent="0.25">
      <c r="A22" s="45"/>
      <c r="B22" s="3"/>
      <c r="C22" s="36"/>
      <c r="D22" s="3"/>
      <c r="E22" s="36"/>
      <c r="F22" s="36"/>
      <c r="G22" s="36"/>
      <c r="H22" s="36"/>
      <c r="I22" s="36"/>
      <c r="J22" s="36"/>
      <c r="K22" s="36"/>
      <c r="L22" s="36"/>
      <c r="M22" s="36"/>
      <c r="N22" s="60">
        <f t="shared" si="0"/>
        <v>0</v>
      </c>
    </row>
    <row r="23" spans="1:14" ht="13.5" thickBot="1" x14ac:dyDescent="0.25">
      <c r="A23" s="45"/>
      <c r="B23" s="3"/>
      <c r="C23" s="36"/>
      <c r="D23" s="3"/>
      <c r="E23" s="36"/>
      <c r="F23" s="36"/>
      <c r="G23" s="36"/>
      <c r="H23" s="36"/>
      <c r="I23" s="36"/>
      <c r="J23" s="36"/>
      <c r="K23" s="36"/>
      <c r="L23" s="36"/>
      <c r="M23" s="36"/>
      <c r="N23" s="58">
        <f t="shared" si="0"/>
        <v>0</v>
      </c>
    </row>
    <row r="24" spans="1:14" ht="13.5" thickBot="1" x14ac:dyDescent="0.25">
      <c r="A24" s="45"/>
      <c r="B24" s="3"/>
      <c r="C24" s="36"/>
      <c r="D24" s="3"/>
      <c r="E24" s="36"/>
      <c r="F24" s="36"/>
      <c r="G24" s="36"/>
      <c r="H24" s="36"/>
      <c r="I24" s="36"/>
      <c r="J24" s="36"/>
      <c r="K24" s="36"/>
      <c r="L24" s="36"/>
      <c r="M24" s="36"/>
      <c r="N24" s="60">
        <f t="shared" si="0"/>
        <v>0</v>
      </c>
    </row>
    <row r="25" spans="1:14" ht="13.5" thickBot="1" x14ac:dyDescent="0.25">
      <c r="A25" s="45"/>
      <c r="B25" s="55"/>
      <c r="C25" s="55"/>
      <c r="D25" s="55"/>
      <c r="E25" s="3"/>
      <c r="F25" s="36"/>
      <c r="G25" s="36"/>
      <c r="H25" s="36"/>
      <c r="I25" s="36"/>
      <c r="J25" s="36"/>
      <c r="K25" s="36"/>
      <c r="L25" s="36"/>
      <c r="M25" s="36"/>
      <c r="N25" s="54">
        <f t="shared" si="0"/>
        <v>0</v>
      </c>
    </row>
    <row r="26" spans="1:14" ht="25.5" x14ac:dyDescent="0.2">
      <c r="A26" s="18" t="s">
        <v>41</v>
      </c>
      <c r="B26" s="17">
        <f t="shared" ref="B26:M26" si="1">SUM(B6:B25)</f>
        <v>11350</v>
      </c>
      <c r="C26" s="17">
        <f t="shared" si="1"/>
        <v>8350</v>
      </c>
      <c r="D26" s="17">
        <f t="shared" si="1"/>
        <v>7600</v>
      </c>
      <c r="E26" s="17">
        <f t="shared" si="1"/>
        <v>7450</v>
      </c>
      <c r="F26" s="17">
        <f t="shared" si="1"/>
        <v>7350</v>
      </c>
      <c r="G26" s="17">
        <f t="shared" si="1"/>
        <v>8250</v>
      </c>
      <c r="H26" s="17">
        <f t="shared" si="1"/>
        <v>8450</v>
      </c>
      <c r="I26" s="17">
        <f t="shared" si="1"/>
        <v>8050</v>
      </c>
      <c r="J26" s="17">
        <f t="shared" si="1"/>
        <v>8450</v>
      </c>
      <c r="K26" s="17">
        <f t="shared" si="1"/>
        <v>8350</v>
      </c>
      <c r="L26" s="17">
        <f t="shared" si="1"/>
        <v>8150</v>
      </c>
      <c r="M26" s="17">
        <f t="shared" si="1"/>
        <v>8450</v>
      </c>
      <c r="N26" s="17">
        <f>SUM(B26:M26)</f>
        <v>100250</v>
      </c>
    </row>
    <row r="30" spans="1:14" x14ac:dyDescent="0.2">
      <c r="A30" s="67" t="s">
        <v>62</v>
      </c>
      <c r="B30" s="169" t="s">
        <v>70</v>
      </c>
      <c r="C30" s="170"/>
      <c r="D30" s="170"/>
      <c r="E30" s="170"/>
      <c r="F30" s="170"/>
      <c r="G30" s="170"/>
      <c r="H30" s="170"/>
      <c r="I30" s="170"/>
      <c r="J30" s="170"/>
      <c r="K30" s="170"/>
      <c r="L30" s="170"/>
      <c r="M30" s="171"/>
    </row>
    <row r="31" spans="1:14" x14ac:dyDescent="0.2">
      <c r="B31" s="172"/>
      <c r="C31" s="173"/>
      <c r="D31" s="173"/>
      <c r="E31" s="173"/>
      <c r="F31" s="173"/>
      <c r="G31" s="173"/>
      <c r="H31" s="173"/>
      <c r="I31" s="173"/>
      <c r="J31" s="173"/>
      <c r="K31" s="173"/>
      <c r="L31" s="173"/>
      <c r="M31" s="174"/>
    </row>
    <row r="32" spans="1:14" x14ac:dyDescent="0.2">
      <c r="B32" s="172"/>
      <c r="C32" s="173"/>
      <c r="D32" s="173"/>
      <c r="E32" s="173"/>
      <c r="F32" s="173"/>
      <c r="G32" s="173"/>
      <c r="H32" s="173"/>
      <c r="I32" s="173"/>
      <c r="J32" s="173"/>
      <c r="K32" s="173"/>
      <c r="L32" s="173"/>
      <c r="M32" s="174"/>
    </row>
    <row r="33" spans="2:13" x14ac:dyDescent="0.2">
      <c r="B33" s="172"/>
      <c r="C33" s="173"/>
      <c r="D33" s="173"/>
      <c r="E33" s="173"/>
      <c r="F33" s="173"/>
      <c r="G33" s="173"/>
      <c r="H33" s="173"/>
      <c r="I33" s="173"/>
      <c r="J33" s="173"/>
      <c r="K33" s="173"/>
      <c r="L33" s="173"/>
      <c r="M33" s="174"/>
    </row>
    <row r="34" spans="2:13" x14ac:dyDescent="0.2">
      <c r="B34" s="172"/>
      <c r="C34" s="173"/>
      <c r="D34" s="173"/>
      <c r="E34" s="173"/>
      <c r="F34" s="173"/>
      <c r="G34" s="173"/>
      <c r="H34" s="173"/>
      <c r="I34" s="173"/>
      <c r="J34" s="173"/>
      <c r="K34" s="173"/>
      <c r="L34" s="173"/>
      <c r="M34" s="174"/>
    </row>
    <row r="35" spans="2:13" x14ac:dyDescent="0.2">
      <c r="B35" s="172"/>
      <c r="C35" s="173"/>
      <c r="D35" s="173"/>
      <c r="E35" s="173"/>
      <c r="F35" s="173"/>
      <c r="G35" s="173"/>
      <c r="H35" s="173"/>
      <c r="I35" s="173"/>
      <c r="J35" s="173"/>
      <c r="K35" s="173"/>
      <c r="L35" s="173"/>
      <c r="M35" s="174"/>
    </row>
    <row r="36" spans="2:13" x14ac:dyDescent="0.2">
      <c r="B36" s="172"/>
      <c r="C36" s="173"/>
      <c r="D36" s="173"/>
      <c r="E36" s="173"/>
      <c r="F36" s="173"/>
      <c r="G36" s="173"/>
      <c r="H36" s="173"/>
      <c r="I36" s="173"/>
      <c r="J36" s="173"/>
      <c r="K36" s="173"/>
      <c r="L36" s="173"/>
      <c r="M36" s="174"/>
    </row>
    <row r="37" spans="2:13" x14ac:dyDescent="0.2">
      <c r="B37" s="172"/>
      <c r="C37" s="173"/>
      <c r="D37" s="173"/>
      <c r="E37" s="173"/>
      <c r="F37" s="173"/>
      <c r="G37" s="173"/>
      <c r="H37" s="173"/>
      <c r="I37" s="173"/>
      <c r="J37" s="173"/>
      <c r="K37" s="173"/>
      <c r="L37" s="173"/>
      <c r="M37" s="174"/>
    </row>
    <row r="38" spans="2:13" x14ac:dyDescent="0.2">
      <c r="B38" s="172"/>
      <c r="C38" s="173"/>
      <c r="D38" s="173"/>
      <c r="E38" s="173"/>
      <c r="F38" s="173"/>
      <c r="G38" s="173"/>
      <c r="H38" s="173"/>
      <c r="I38" s="173"/>
      <c r="J38" s="173"/>
      <c r="K38" s="173"/>
      <c r="L38" s="173"/>
      <c r="M38" s="174"/>
    </row>
    <row r="39" spans="2:13" x14ac:dyDescent="0.2">
      <c r="B39" s="172"/>
      <c r="C39" s="173"/>
      <c r="D39" s="173"/>
      <c r="E39" s="173"/>
      <c r="F39" s="173"/>
      <c r="G39" s="173"/>
      <c r="H39" s="173"/>
      <c r="I39" s="173"/>
      <c r="J39" s="173"/>
      <c r="K39" s="173"/>
      <c r="L39" s="173"/>
      <c r="M39" s="174"/>
    </row>
    <row r="40" spans="2:13" x14ac:dyDescent="0.2">
      <c r="B40" s="172"/>
      <c r="C40" s="173"/>
      <c r="D40" s="173"/>
      <c r="E40" s="173"/>
      <c r="F40" s="173"/>
      <c r="G40" s="173"/>
      <c r="H40" s="173"/>
      <c r="I40" s="173"/>
      <c r="J40" s="173"/>
      <c r="K40" s="173"/>
      <c r="L40" s="173"/>
      <c r="M40" s="174"/>
    </row>
    <row r="41" spans="2:13" x14ac:dyDescent="0.2">
      <c r="B41" s="172"/>
      <c r="C41" s="173"/>
      <c r="D41" s="173"/>
      <c r="E41" s="173"/>
      <c r="F41" s="173"/>
      <c r="G41" s="173"/>
      <c r="H41" s="173"/>
      <c r="I41" s="173"/>
      <c r="J41" s="173"/>
      <c r="K41" s="173"/>
      <c r="L41" s="173"/>
      <c r="M41" s="174"/>
    </row>
    <row r="42" spans="2:13" x14ac:dyDescent="0.2">
      <c r="B42" s="172"/>
      <c r="C42" s="173"/>
      <c r="D42" s="173"/>
      <c r="E42" s="173"/>
      <c r="F42" s="173"/>
      <c r="G42" s="173"/>
      <c r="H42" s="173"/>
      <c r="I42" s="173"/>
      <c r="J42" s="173"/>
      <c r="K42" s="173"/>
      <c r="L42" s="173"/>
      <c r="M42" s="174"/>
    </row>
    <row r="43" spans="2:13" x14ac:dyDescent="0.2">
      <c r="B43" s="175"/>
      <c r="C43" s="176"/>
      <c r="D43" s="176"/>
      <c r="E43" s="176"/>
      <c r="F43" s="176"/>
      <c r="G43" s="176"/>
      <c r="H43" s="176"/>
      <c r="I43" s="176"/>
      <c r="J43" s="176"/>
      <c r="K43" s="176"/>
      <c r="L43" s="176"/>
      <c r="M43" s="177"/>
    </row>
  </sheetData>
  <sheetProtection selectLockedCells="1"/>
  <mergeCells count="2">
    <mergeCell ref="A2:N2"/>
    <mergeCell ref="B30:M43"/>
  </mergeCells>
  <phoneticPr fontId="12" type="noConversion"/>
  <pageMargins left="0.74791666666666667" right="0.74791666666666667" top="0.98402777777777783" bottom="0.98402777777777783" header="0.51180555555555562" footer="0.51180555555555562"/>
  <pageSetup paperSize="9" scale="76" firstPageNumber="0" orientation="landscape" horizontalDpi="300" verticalDpi="300"/>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2:P38"/>
  <sheetViews>
    <sheetView showGridLines="0" showRowColHeaders="0" showZeros="0" zoomScale="150" zoomScaleNormal="150" workbookViewId="0">
      <selection activeCell="B6" sqref="B6"/>
    </sheetView>
  </sheetViews>
  <sheetFormatPr defaultColWidth="8.85546875" defaultRowHeight="12.75" x14ac:dyDescent="0.2"/>
  <cols>
    <col min="1" max="1" width="20.7109375" customWidth="1"/>
    <col min="2" max="3" width="12.7109375" customWidth="1"/>
    <col min="5" max="5" width="20.7109375" customWidth="1"/>
    <col min="6" max="8" width="12.7109375" customWidth="1"/>
    <col min="10" max="10" width="20.7109375" customWidth="1"/>
    <col min="11" max="12" width="12.7109375" customWidth="1"/>
  </cols>
  <sheetData>
    <row r="2" spans="1:16" ht="18.75" customHeight="1" x14ac:dyDescent="0.3">
      <c r="A2" s="182" t="str">
        <f>Products!B3</f>
        <v>BusTech Software</v>
      </c>
      <c r="B2" s="182"/>
      <c r="C2" s="182"/>
      <c r="D2" s="182"/>
      <c r="E2" s="182"/>
      <c r="F2" s="182"/>
      <c r="G2" s="182"/>
      <c r="H2" s="182"/>
      <c r="I2" s="182"/>
      <c r="J2" s="182"/>
      <c r="K2" s="182"/>
      <c r="L2" s="182"/>
      <c r="M2" s="82"/>
      <c r="N2" s="82"/>
      <c r="O2" s="82"/>
      <c r="P2" s="82"/>
    </row>
    <row r="3" spans="1:16" ht="15.75" x14ac:dyDescent="0.25">
      <c r="A3" s="63" t="s">
        <v>15</v>
      </c>
      <c r="E3" s="63" t="s">
        <v>23</v>
      </c>
      <c r="J3" s="63" t="s">
        <v>44</v>
      </c>
    </row>
    <row r="4" spans="1:16" x14ac:dyDescent="0.2">
      <c r="A4" s="8"/>
      <c r="E4" s="8"/>
      <c r="F4" s="70"/>
    </row>
    <row r="5" spans="1:16" ht="38.25" x14ac:dyDescent="0.2">
      <c r="A5" s="37" t="s">
        <v>18</v>
      </c>
      <c r="B5" s="37" t="s">
        <v>16</v>
      </c>
      <c r="C5" s="34" t="s">
        <v>17</v>
      </c>
      <c r="E5" s="99" t="s">
        <v>25</v>
      </c>
      <c r="F5" s="100" t="s">
        <v>28</v>
      </c>
      <c r="G5" s="34" t="s">
        <v>39</v>
      </c>
      <c r="H5" s="34" t="s">
        <v>42</v>
      </c>
      <c r="J5" s="99"/>
      <c r="K5" s="100" t="s">
        <v>28</v>
      </c>
      <c r="L5" s="34" t="s">
        <v>45</v>
      </c>
    </row>
    <row r="6" spans="1:16" ht="13.5" thickBot="1" x14ac:dyDescent="0.25">
      <c r="A6" s="77" t="s">
        <v>12</v>
      </c>
      <c r="B6" s="36"/>
      <c r="C6" s="130"/>
      <c r="D6" s="76"/>
      <c r="E6" s="77" t="s">
        <v>26</v>
      </c>
      <c r="F6" s="151">
        <v>25000</v>
      </c>
      <c r="G6" s="78"/>
      <c r="H6" s="78"/>
      <c r="J6" s="77" t="s">
        <v>47</v>
      </c>
      <c r="K6" s="143">
        <v>5000</v>
      </c>
      <c r="L6" s="152">
        <v>0.75</v>
      </c>
    </row>
    <row r="7" spans="1:16" ht="13.5" thickBot="1" x14ac:dyDescent="0.25">
      <c r="A7" s="77" t="s">
        <v>19</v>
      </c>
      <c r="B7" s="143">
        <v>30000</v>
      </c>
      <c r="C7" s="144">
        <v>3000</v>
      </c>
      <c r="D7" s="134" t="str">
        <f>IF(C7&gt;B7,"Silly!","")</f>
        <v/>
      </c>
      <c r="E7" s="77" t="s">
        <v>27</v>
      </c>
      <c r="F7" s="143">
        <v>20000</v>
      </c>
      <c r="G7" s="151">
        <v>12500</v>
      </c>
      <c r="H7" s="151">
        <v>1500</v>
      </c>
      <c r="J7" s="77" t="s">
        <v>46</v>
      </c>
      <c r="K7" s="102"/>
      <c r="L7" s="101">
        <v>2.5</v>
      </c>
    </row>
    <row r="8" spans="1:16" ht="13.5" thickBot="1" x14ac:dyDescent="0.25">
      <c r="A8" s="77" t="s">
        <v>20</v>
      </c>
      <c r="B8" s="143">
        <v>4000</v>
      </c>
      <c r="C8" s="144">
        <v>400</v>
      </c>
      <c r="D8" s="134" t="str">
        <f t="shared" ref="D8:D17" si="0">IF(C8&gt;B8,"Silly!","")</f>
        <v/>
      </c>
      <c r="E8" s="144" t="s">
        <v>109</v>
      </c>
      <c r="F8" s="143">
        <v>20000</v>
      </c>
      <c r="G8" s="151">
        <v>5000</v>
      </c>
      <c r="H8" s="151">
        <v>250</v>
      </c>
      <c r="I8" s="74"/>
    </row>
    <row r="9" spans="1:16" ht="13.5" thickBot="1" x14ac:dyDescent="0.25">
      <c r="A9" s="77" t="s">
        <v>21</v>
      </c>
      <c r="B9" s="143">
        <v>3000</v>
      </c>
      <c r="C9" s="144">
        <v>300</v>
      </c>
      <c r="D9" s="134" t="str">
        <f t="shared" si="0"/>
        <v/>
      </c>
      <c r="E9" s="33"/>
      <c r="F9" s="36"/>
      <c r="G9" s="56"/>
      <c r="H9" s="56"/>
      <c r="I9" s="74"/>
    </row>
    <row r="10" spans="1:16" ht="13.5" thickBot="1" x14ac:dyDescent="0.25">
      <c r="A10" s="77" t="s">
        <v>22</v>
      </c>
      <c r="B10" s="143">
        <v>12000</v>
      </c>
      <c r="C10" s="144">
        <v>3000</v>
      </c>
      <c r="D10" s="134" t="str">
        <f t="shared" si="0"/>
        <v/>
      </c>
      <c r="E10" s="33"/>
      <c r="F10" s="36"/>
      <c r="G10" s="56"/>
      <c r="H10" s="56"/>
      <c r="I10" s="74"/>
    </row>
    <row r="11" spans="1:16" ht="13.5" thickBot="1" x14ac:dyDescent="0.25">
      <c r="A11" s="36"/>
      <c r="B11" s="36"/>
      <c r="C11" s="33"/>
      <c r="D11" s="135" t="str">
        <f t="shared" si="0"/>
        <v/>
      </c>
      <c r="E11" s="33"/>
      <c r="F11" s="36"/>
      <c r="G11" s="56"/>
      <c r="H11" s="56"/>
      <c r="I11" s="74"/>
    </row>
    <row r="12" spans="1:16" ht="13.5" thickBot="1" x14ac:dyDescent="0.25">
      <c r="A12" s="36"/>
      <c r="B12" s="36"/>
      <c r="C12" s="33"/>
      <c r="D12" s="135" t="str">
        <f t="shared" si="0"/>
        <v/>
      </c>
      <c r="E12" s="33"/>
      <c r="F12" s="36"/>
      <c r="G12" s="56"/>
      <c r="H12" s="56"/>
      <c r="I12" s="74"/>
    </row>
    <row r="13" spans="1:16" ht="13.5" thickBot="1" x14ac:dyDescent="0.25">
      <c r="A13" s="36"/>
      <c r="B13" s="36"/>
      <c r="C13" s="33"/>
      <c r="D13" s="135" t="str">
        <f t="shared" si="0"/>
        <v/>
      </c>
      <c r="E13" s="36"/>
      <c r="F13" s="36"/>
      <c r="G13" s="56"/>
      <c r="H13" s="56"/>
      <c r="I13" s="74"/>
    </row>
    <row r="14" spans="1:16" ht="13.5" thickBot="1" x14ac:dyDescent="0.25">
      <c r="A14" s="36"/>
      <c r="B14" s="36"/>
      <c r="C14" s="33"/>
      <c r="D14" s="105" t="str">
        <f t="shared" si="0"/>
        <v/>
      </c>
      <c r="E14" s="73"/>
    </row>
    <row r="15" spans="1:16" ht="13.5" thickBot="1" x14ac:dyDescent="0.25">
      <c r="A15" s="36"/>
      <c r="B15" s="36"/>
      <c r="C15" s="33"/>
      <c r="D15" s="105" t="str">
        <f t="shared" si="0"/>
        <v/>
      </c>
      <c r="E15" s="73"/>
    </row>
    <row r="16" spans="1:16" ht="13.5" thickBot="1" x14ac:dyDescent="0.25">
      <c r="A16" s="36"/>
      <c r="B16" s="36"/>
      <c r="C16" s="33"/>
      <c r="D16" s="105" t="str">
        <f t="shared" si="0"/>
        <v/>
      </c>
      <c r="E16" s="73"/>
    </row>
    <row r="17" spans="1:11" ht="13.5" thickBot="1" x14ac:dyDescent="0.25">
      <c r="A17" s="36"/>
      <c r="B17" s="36"/>
      <c r="C17" s="33"/>
      <c r="D17" s="105" t="str">
        <f t="shared" si="0"/>
        <v/>
      </c>
      <c r="E17" s="73"/>
    </row>
    <row r="18" spans="1:11" x14ac:dyDescent="0.2">
      <c r="A18" s="128" t="s">
        <v>14</v>
      </c>
      <c r="B18" s="129">
        <f>SUM(B6:B17)</f>
        <v>49000</v>
      </c>
      <c r="C18" s="129">
        <f>SUM(C6:C17)</f>
        <v>6700</v>
      </c>
      <c r="F18" s="128" t="s">
        <v>14</v>
      </c>
      <c r="G18" s="129">
        <f>SUM(G7:G13)</f>
        <v>17500</v>
      </c>
      <c r="H18" s="129">
        <f>SUM(H7:H13)</f>
        <v>1750</v>
      </c>
    </row>
    <row r="19" spans="1:11" x14ac:dyDescent="0.2">
      <c r="F19" s="71"/>
    </row>
    <row r="20" spans="1:11" ht="20.25" x14ac:dyDescent="0.3">
      <c r="A20" s="67" t="s">
        <v>57</v>
      </c>
      <c r="B20" s="72">
        <f>B18</f>
        <v>49000</v>
      </c>
      <c r="D20" s="80"/>
      <c r="E20" s="67" t="s">
        <v>29</v>
      </c>
      <c r="F20" s="79">
        <f>SUM(F6:F13)</f>
        <v>65000</v>
      </c>
      <c r="G20" s="192" t="str">
        <f>IF(F20&gt;=B20,""," Warning: insufficient funds!")</f>
        <v/>
      </c>
      <c r="H20" s="192"/>
      <c r="I20" s="192"/>
    </row>
    <row r="23" spans="1:11" ht="12.75" customHeight="1" x14ac:dyDescent="0.2">
      <c r="A23" s="67" t="s">
        <v>62</v>
      </c>
      <c r="B23" s="193" t="s">
        <v>78</v>
      </c>
      <c r="C23" s="194"/>
      <c r="D23" s="194"/>
      <c r="E23" s="194"/>
      <c r="F23" s="194"/>
      <c r="G23" s="194"/>
      <c r="H23" s="194"/>
      <c r="I23" s="194"/>
      <c r="J23" s="194"/>
      <c r="K23" s="195"/>
    </row>
    <row r="24" spans="1:11" x14ac:dyDescent="0.2">
      <c r="B24" s="196"/>
      <c r="C24" s="197"/>
      <c r="D24" s="197"/>
      <c r="E24" s="197"/>
      <c r="F24" s="197"/>
      <c r="G24" s="197"/>
      <c r="H24" s="197"/>
      <c r="I24" s="197"/>
      <c r="J24" s="197"/>
      <c r="K24" s="198"/>
    </row>
    <row r="25" spans="1:11" x14ac:dyDescent="0.2">
      <c r="B25" s="196"/>
      <c r="C25" s="197"/>
      <c r="D25" s="197"/>
      <c r="E25" s="197"/>
      <c r="F25" s="197"/>
      <c r="G25" s="197"/>
      <c r="H25" s="197"/>
      <c r="I25" s="197"/>
      <c r="J25" s="197"/>
      <c r="K25" s="198"/>
    </row>
    <row r="26" spans="1:11" x14ac:dyDescent="0.2">
      <c r="B26" s="196"/>
      <c r="C26" s="197"/>
      <c r="D26" s="197"/>
      <c r="E26" s="197"/>
      <c r="F26" s="197"/>
      <c r="G26" s="197"/>
      <c r="H26" s="197"/>
      <c r="I26" s="197"/>
      <c r="J26" s="197"/>
      <c r="K26" s="198"/>
    </row>
    <row r="27" spans="1:11" x14ac:dyDescent="0.2">
      <c r="B27" s="196"/>
      <c r="C27" s="197"/>
      <c r="D27" s="197"/>
      <c r="E27" s="197"/>
      <c r="F27" s="197"/>
      <c r="G27" s="197"/>
      <c r="H27" s="197"/>
      <c r="I27" s="197"/>
      <c r="J27" s="197"/>
      <c r="K27" s="198"/>
    </row>
    <row r="28" spans="1:11" x14ac:dyDescent="0.2">
      <c r="B28" s="196"/>
      <c r="C28" s="197"/>
      <c r="D28" s="197"/>
      <c r="E28" s="197"/>
      <c r="F28" s="197"/>
      <c r="G28" s="197"/>
      <c r="H28" s="197"/>
      <c r="I28" s="197"/>
      <c r="J28" s="197"/>
      <c r="K28" s="198"/>
    </row>
    <row r="29" spans="1:11" x14ac:dyDescent="0.2">
      <c r="B29" s="196"/>
      <c r="C29" s="197"/>
      <c r="D29" s="197"/>
      <c r="E29" s="197"/>
      <c r="F29" s="197"/>
      <c r="G29" s="197"/>
      <c r="H29" s="197"/>
      <c r="I29" s="197"/>
      <c r="J29" s="197"/>
      <c r="K29" s="198"/>
    </row>
    <row r="30" spans="1:11" x14ac:dyDescent="0.2">
      <c r="B30" s="196"/>
      <c r="C30" s="197"/>
      <c r="D30" s="197"/>
      <c r="E30" s="197"/>
      <c r="F30" s="197"/>
      <c r="G30" s="197"/>
      <c r="H30" s="197"/>
      <c r="I30" s="197"/>
      <c r="J30" s="197"/>
      <c r="K30" s="198"/>
    </row>
    <row r="31" spans="1:11" x14ac:dyDescent="0.2">
      <c r="B31" s="196"/>
      <c r="C31" s="197"/>
      <c r="D31" s="197"/>
      <c r="E31" s="197"/>
      <c r="F31" s="197"/>
      <c r="G31" s="197"/>
      <c r="H31" s="197"/>
      <c r="I31" s="197"/>
      <c r="J31" s="197"/>
      <c r="K31" s="198"/>
    </row>
    <row r="32" spans="1:11" x14ac:dyDescent="0.2">
      <c r="B32" s="196"/>
      <c r="C32" s="197"/>
      <c r="D32" s="197"/>
      <c r="E32" s="197"/>
      <c r="F32" s="197"/>
      <c r="G32" s="197"/>
      <c r="H32" s="197"/>
      <c r="I32" s="197"/>
      <c r="J32" s="197"/>
      <c r="K32" s="198"/>
    </row>
    <row r="33" spans="2:11" x14ac:dyDescent="0.2">
      <c r="B33" s="196"/>
      <c r="C33" s="197"/>
      <c r="D33" s="197"/>
      <c r="E33" s="197"/>
      <c r="F33" s="197"/>
      <c r="G33" s="197"/>
      <c r="H33" s="197"/>
      <c r="I33" s="197"/>
      <c r="J33" s="197"/>
      <c r="K33" s="198"/>
    </row>
    <row r="34" spans="2:11" x14ac:dyDescent="0.2">
      <c r="B34" s="196"/>
      <c r="C34" s="197"/>
      <c r="D34" s="197"/>
      <c r="E34" s="197"/>
      <c r="F34" s="197"/>
      <c r="G34" s="197"/>
      <c r="H34" s="197"/>
      <c r="I34" s="197"/>
      <c r="J34" s="197"/>
      <c r="K34" s="198"/>
    </row>
    <row r="35" spans="2:11" x14ac:dyDescent="0.2">
      <c r="B35" s="196"/>
      <c r="C35" s="197"/>
      <c r="D35" s="197"/>
      <c r="E35" s="197"/>
      <c r="F35" s="197"/>
      <c r="G35" s="197"/>
      <c r="H35" s="197"/>
      <c r="I35" s="197"/>
      <c r="J35" s="197"/>
      <c r="K35" s="198"/>
    </row>
    <row r="36" spans="2:11" x14ac:dyDescent="0.2">
      <c r="B36" s="196"/>
      <c r="C36" s="197"/>
      <c r="D36" s="197"/>
      <c r="E36" s="197"/>
      <c r="F36" s="197"/>
      <c r="G36" s="197"/>
      <c r="H36" s="197"/>
      <c r="I36" s="197"/>
      <c r="J36" s="197"/>
      <c r="K36" s="198"/>
    </row>
    <row r="37" spans="2:11" x14ac:dyDescent="0.2">
      <c r="B37" s="196"/>
      <c r="C37" s="197"/>
      <c r="D37" s="197"/>
      <c r="E37" s="197"/>
      <c r="F37" s="197"/>
      <c r="G37" s="197"/>
      <c r="H37" s="197"/>
      <c r="I37" s="197"/>
      <c r="J37" s="197"/>
      <c r="K37" s="198"/>
    </row>
    <row r="38" spans="2:11" x14ac:dyDescent="0.2">
      <c r="B38" s="199"/>
      <c r="C38" s="200"/>
      <c r="D38" s="200"/>
      <c r="E38" s="200"/>
      <c r="F38" s="200"/>
      <c r="G38" s="200"/>
      <c r="H38" s="200"/>
      <c r="I38" s="200"/>
      <c r="J38" s="200"/>
      <c r="K38" s="201"/>
    </row>
  </sheetData>
  <sheetProtection selectLockedCells="1"/>
  <mergeCells count="3">
    <mergeCell ref="G20:I20"/>
    <mergeCell ref="A2:L2"/>
    <mergeCell ref="B23:K38"/>
  </mergeCells>
  <phoneticPr fontId="12" type="noConversion"/>
  <pageMargins left="0.70000000000000007" right="0.70000000000000007" top="0.75" bottom="0.75" header="0.51180555555555562" footer="0.51180555555555562"/>
  <pageSetup paperSize="9" scale="79" firstPageNumber="0" orientation="landscape" horizontalDpi="300" verticalDpi="300"/>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8"/>
    <pageSetUpPr fitToPage="1"/>
  </sheetPr>
  <dimension ref="A2:N77"/>
  <sheetViews>
    <sheetView showGridLines="0" showZeros="0" zoomScale="150" zoomScaleNormal="150" workbookViewId="0">
      <selection activeCell="B62" sqref="B62:M77"/>
    </sheetView>
  </sheetViews>
  <sheetFormatPr defaultColWidth="8.85546875" defaultRowHeight="12.75" x14ac:dyDescent="0.2"/>
  <cols>
    <col min="1" max="1" width="20.7109375" customWidth="1"/>
    <col min="2" max="13" width="11.7109375" customWidth="1"/>
    <col min="14" max="14" width="12.7109375" customWidth="1"/>
  </cols>
  <sheetData>
    <row r="2" spans="1:14" ht="18.75" customHeight="1" x14ac:dyDescent="0.3">
      <c r="A2" s="182" t="str">
        <f>Products!B3</f>
        <v>BusTech Software</v>
      </c>
      <c r="B2" s="182"/>
      <c r="C2" s="182"/>
      <c r="D2" s="182"/>
      <c r="E2" s="182"/>
      <c r="F2" s="182"/>
      <c r="G2" s="182"/>
      <c r="H2" s="182"/>
      <c r="I2" s="182"/>
      <c r="J2" s="182"/>
      <c r="K2" s="182"/>
      <c r="L2" s="182"/>
      <c r="M2" s="182"/>
    </row>
    <row r="3" spans="1:14" ht="15.75" x14ac:dyDescent="0.25">
      <c r="A3" s="62" t="s">
        <v>31</v>
      </c>
      <c r="B3" s="16"/>
      <c r="C3" s="16"/>
      <c r="D3" s="16"/>
      <c r="K3" s="16"/>
      <c r="L3" s="16"/>
      <c r="M3" s="16"/>
    </row>
    <row r="4" spans="1:14" x14ac:dyDescent="0.2">
      <c r="A4" s="50" t="s">
        <v>9</v>
      </c>
      <c r="B4" s="46">
        <f>'Sales Forecast'!B4</f>
        <v>2016</v>
      </c>
      <c r="C4" s="52">
        <f>'Sales Forecast'!C4</f>
        <v>2016</v>
      </c>
      <c r="D4" s="46">
        <f>'Sales Forecast'!D4</f>
        <v>2016</v>
      </c>
      <c r="E4" s="52">
        <f>'Sales Forecast'!E4</f>
        <v>2016</v>
      </c>
      <c r="F4" s="52">
        <f>'Sales Forecast'!F4</f>
        <v>2016</v>
      </c>
      <c r="G4" s="52">
        <f>'Sales Forecast'!G4</f>
        <v>2016</v>
      </c>
      <c r="H4" s="52">
        <f>'Sales Forecast'!H4</f>
        <v>2016</v>
      </c>
      <c r="I4" s="52">
        <f>'Sales Forecast'!I4</f>
        <v>2016</v>
      </c>
      <c r="J4" s="52">
        <f>'Sales Forecast'!J4</f>
        <v>2016</v>
      </c>
      <c r="K4" s="52">
        <f>'Sales Forecast'!K4</f>
        <v>2016</v>
      </c>
      <c r="L4" s="52">
        <f>'Sales Forecast'!L4</f>
        <v>2016</v>
      </c>
      <c r="M4" s="47">
        <f>'Sales Forecast'!M4</f>
        <v>2016</v>
      </c>
    </row>
    <row r="5" spans="1:14" x14ac:dyDescent="0.2">
      <c r="A5" s="51" t="s">
        <v>10</v>
      </c>
      <c r="B5" s="48" t="str">
        <f>'Sales Forecast'!B5</f>
        <v>January</v>
      </c>
      <c r="C5" s="53" t="str">
        <f>'Sales Forecast'!C5</f>
        <v>February</v>
      </c>
      <c r="D5" s="48" t="str">
        <f>'Sales Forecast'!D5</f>
        <v>March</v>
      </c>
      <c r="E5" s="53" t="str">
        <f>'Sales Forecast'!E5</f>
        <v>April</v>
      </c>
      <c r="F5" s="53" t="str">
        <f>'Sales Forecast'!F5</f>
        <v>May</v>
      </c>
      <c r="G5" s="53" t="str">
        <f>'Sales Forecast'!G5</f>
        <v>June</v>
      </c>
      <c r="H5" s="53" t="str">
        <f>'Sales Forecast'!H5</f>
        <v>July</v>
      </c>
      <c r="I5" s="53" t="str">
        <f>'Sales Forecast'!I5</f>
        <v>August</v>
      </c>
      <c r="J5" s="53" t="str">
        <f>'Sales Forecast'!J5</f>
        <v>September</v>
      </c>
      <c r="K5" s="53" t="str">
        <f>'Sales Forecast'!K5</f>
        <v>October</v>
      </c>
      <c r="L5" s="53" t="str">
        <f>'Sales Forecast'!L5</f>
        <v>November</v>
      </c>
      <c r="M5" s="49" t="str">
        <f>'Sales Forecast'!M5</f>
        <v>December</v>
      </c>
    </row>
    <row r="6" spans="1:14" x14ac:dyDescent="0.2">
      <c r="A6" s="96" t="s">
        <v>32</v>
      </c>
      <c r="B6" s="48"/>
      <c r="C6" s="81"/>
      <c r="D6" s="81"/>
      <c r="E6" s="81"/>
      <c r="F6" s="81"/>
      <c r="G6" s="81"/>
      <c r="H6" s="81"/>
      <c r="I6" s="81"/>
      <c r="J6" s="81"/>
      <c r="K6" s="81"/>
      <c r="L6" s="81"/>
      <c r="M6" s="81"/>
      <c r="N6" s="73"/>
    </row>
    <row r="7" spans="1:14" x14ac:dyDescent="0.2">
      <c r="A7" s="83" t="str">
        <f>'Sales Forecast'!A6</f>
        <v>Design</v>
      </c>
      <c r="B7" s="84">
        <f>'Sales Forecast'!B6*'Credit Terms'!$B5*Products!$C6/100</f>
        <v>400</v>
      </c>
      <c r="C7" s="84">
        <f>'Sales Forecast'!B6*'Credit Terms'!C5*Products!C6/100+'Sales Forecast'!C6*'Credit Terms'!B5*Products!C6/100</f>
        <v>1964</v>
      </c>
      <c r="D7" s="84">
        <f>Products!$C6*('Sales Forecast'!D6*'Credit Terms'!$B5+'Sales Forecast'!C6*'Credit Terms'!$C5+'Sales Forecast'!B6*'Credit Terms'!$D5)/100</f>
        <v>4610</v>
      </c>
      <c r="E7" s="84">
        <f>Products!$C6*('Sales Forecast'!E6*'Credit Terms'!$B5+'Sales Forecast'!D6*'Credit Terms'!$C5+'Sales Forecast'!C6*'Credit Terms'!$D5)/100</f>
        <v>7846</v>
      </c>
      <c r="F7" s="84">
        <f>Products!$C6*('Sales Forecast'!F6*'Credit Terms'!$B5+'Sales Forecast'!E6*'Credit Terms'!$C5+'Sales Forecast'!D6*'Credit Terms'!$D5)/100</f>
        <v>10800</v>
      </c>
      <c r="G7" s="84">
        <f>Products!$C6*('Sales Forecast'!G6*'Credit Terms'!$B5+'Sales Forecast'!F6*'Credit Terms'!$C5+'Sales Forecast'!E6*'Credit Terms'!$D5)/100</f>
        <v>10800</v>
      </c>
      <c r="H7" s="84">
        <f>Products!$C6*('Sales Forecast'!H6*'Credit Terms'!$B5+'Sales Forecast'!G6*'Credit Terms'!$C5+'Sales Forecast'!F6*'Credit Terms'!$D5)/100</f>
        <v>7400</v>
      </c>
      <c r="I7" s="84">
        <f>Products!$C6*('Sales Forecast'!I6*'Credit Terms'!$B5+'Sales Forecast'!H6*'Credit Terms'!$C5+'Sales Forecast'!G6*'Credit Terms'!$D5)/100</f>
        <v>4200</v>
      </c>
      <c r="J7" s="84">
        <f>Products!$C6*('Sales Forecast'!J6*'Credit Terms'!$B5+'Sales Forecast'!I6*'Credit Terms'!$C5+'Sales Forecast'!H6*'Credit Terms'!$D5)/100</f>
        <v>3000</v>
      </c>
      <c r="K7" s="84">
        <f>Products!$C6*('Sales Forecast'!K6*'Credit Terms'!$B5+'Sales Forecast'!J6*'Credit Terms'!$C5+'Sales Forecast'!I6*'Credit Terms'!$D5)/100</f>
        <v>3000</v>
      </c>
      <c r="L7" s="84">
        <f>Products!$C6*('Sales Forecast'!L6*'Credit Terms'!$B5+'Sales Forecast'!K6*'Credit Terms'!$C5+'Sales Forecast'!J6*'Credit Terms'!$D5)/100</f>
        <v>2600</v>
      </c>
      <c r="M7" s="84">
        <f>Products!$C6*('Sales Forecast'!M6*'Credit Terms'!$B5+'Sales Forecast'!L6*'Credit Terms'!$C5+'Sales Forecast'!K6*'Credit Terms'!$D5)/100</f>
        <v>2000</v>
      </c>
      <c r="N7" s="68"/>
    </row>
    <row r="8" spans="1:14" x14ac:dyDescent="0.2">
      <c r="A8" s="83" t="str">
        <f>'Sales Forecast'!A7</f>
        <v>Installation</v>
      </c>
      <c r="B8" s="84">
        <f>'Sales Forecast'!B7*'Credit Terms'!$B6*Products!$C7/100</f>
        <v>0</v>
      </c>
      <c r="C8" s="84">
        <f>'Sales Forecast'!B7*'Credit Terms'!C6*Products!C7/100+'Sales Forecast'!C7*'Credit Terms'!B6*Products!C7/100</f>
        <v>0</v>
      </c>
      <c r="D8" s="84">
        <f>Products!$C7*('Sales Forecast'!D7*'Credit Terms'!$B6+'Sales Forecast'!C7*'Credit Terms'!$C6+'Sales Forecast'!B7*'Credit Terms'!$D6)/100</f>
        <v>876</v>
      </c>
      <c r="E8" s="84">
        <f>Products!$C7*('Sales Forecast'!E7*'Credit Terms'!$B6+'Sales Forecast'!D7*'Credit Terms'!$C6+'Sales Forecast'!C7*'Credit Terms'!$D6)/100</f>
        <v>3066</v>
      </c>
      <c r="F8" s="84">
        <f>Products!$C7*('Sales Forecast'!F7*'Credit Terms'!$B6+'Sales Forecast'!E7*'Credit Terms'!$C6+'Sales Forecast'!D7*'Credit Terms'!$D6)/100</f>
        <v>7738</v>
      </c>
      <c r="G8" s="84">
        <f>Products!$C7*('Sales Forecast'!G7*'Credit Terms'!$B6+'Sales Forecast'!F7*'Credit Terms'!$C6+'Sales Forecast'!E7*'Credit Terms'!$D6)/100</f>
        <v>12045</v>
      </c>
      <c r="H8" s="84">
        <f>Products!$C7*('Sales Forecast'!H7*'Credit Terms'!$B6+'Sales Forecast'!G7*'Credit Terms'!$C6+'Sales Forecast'!F7*'Credit Terms'!$D6)/100</f>
        <v>9490</v>
      </c>
      <c r="I8" s="84">
        <f>Products!$C7*('Sales Forecast'!I7*'Credit Terms'!$B6+'Sales Forecast'!H7*'Credit Terms'!$C6+'Sales Forecast'!G7*'Credit Terms'!$D6)/100</f>
        <v>5110</v>
      </c>
      <c r="J8" s="84">
        <f>Products!$C7*('Sales Forecast'!J7*'Credit Terms'!$B6+'Sales Forecast'!I7*'Credit Terms'!$C6+'Sales Forecast'!H7*'Credit Terms'!$D6)/100</f>
        <v>1387</v>
      </c>
      <c r="K8" s="84">
        <f>Products!$C7*('Sales Forecast'!K7*'Credit Terms'!$B6+'Sales Forecast'!J7*'Credit Terms'!$C6+'Sales Forecast'!I7*'Credit Terms'!$D6)/100</f>
        <v>730</v>
      </c>
      <c r="L8" s="84">
        <f>Products!$C7*('Sales Forecast'!L7*'Credit Terms'!$B6+'Sales Forecast'!K7*'Credit Terms'!$C6+'Sales Forecast'!J7*'Credit Terms'!$D6)/100</f>
        <v>730</v>
      </c>
      <c r="M8" s="84">
        <f>Products!$C7*('Sales Forecast'!M7*'Credit Terms'!$B6+'Sales Forecast'!L7*'Credit Terms'!$C6+'Sales Forecast'!K7*'Credit Terms'!$D6)/100</f>
        <v>730</v>
      </c>
      <c r="N8" s="68"/>
    </row>
    <row r="9" spans="1:14" x14ac:dyDescent="0.2">
      <c r="A9" s="83" t="str">
        <f>'Sales Forecast'!A8</f>
        <v>Phone support</v>
      </c>
      <c r="B9" s="84">
        <f>'Sales Forecast'!B8*'Credit Terms'!$B7*Products!$C8/100</f>
        <v>0</v>
      </c>
      <c r="C9" s="84">
        <f>'Sales Forecast'!B8*'Credit Terms'!C7*Products!C8/100+'Sales Forecast'!C8*'Credit Terms'!B7*Products!C8/100</f>
        <v>0</v>
      </c>
      <c r="D9" s="84">
        <f>Products!$C8*('Sales Forecast'!D8*'Credit Terms'!$B7+'Sales Forecast'!C8*'Credit Terms'!$C7+'Sales Forecast'!B8*'Credit Terms'!$D7)/100</f>
        <v>1200</v>
      </c>
      <c r="E9" s="84">
        <f>Products!$C8*('Sales Forecast'!E8*'Credit Terms'!$B7+'Sales Forecast'!D8*'Credit Terms'!$C7+'Sales Forecast'!C8*'Credit Terms'!$D7)/100</f>
        <v>2000</v>
      </c>
      <c r="F9" s="84">
        <f>Products!$C8*('Sales Forecast'!F8*'Credit Terms'!$B7+'Sales Forecast'!E8*'Credit Terms'!$C7+'Sales Forecast'!D8*'Credit Terms'!$D7)/100</f>
        <v>3000</v>
      </c>
      <c r="G9" s="84">
        <f>Products!$C8*('Sales Forecast'!G8*'Credit Terms'!$B7+'Sales Forecast'!F8*'Credit Terms'!$C7+'Sales Forecast'!E8*'Credit Terms'!$D7)/100</f>
        <v>4000</v>
      </c>
      <c r="H9" s="84">
        <f>Products!$C8*('Sales Forecast'!H8*'Credit Terms'!$B7+'Sales Forecast'!G8*'Credit Terms'!$C7+'Sales Forecast'!F8*'Credit Terms'!$D7)/100</f>
        <v>5000</v>
      </c>
      <c r="I9" s="84">
        <f>Products!$C8*('Sales Forecast'!I8*'Credit Terms'!$B7+'Sales Forecast'!H8*'Credit Terms'!$C7+'Sales Forecast'!G8*'Credit Terms'!$D7)/100</f>
        <v>6000</v>
      </c>
      <c r="J9" s="84">
        <f>Products!$C8*('Sales Forecast'!J8*'Credit Terms'!$B7+'Sales Forecast'!I8*'Credit Terms'!$C7+'Sales Forecast'!H8*'Credit Terms'!$D7)/100</f>
        <v>7000</v>
      </c>
      <c r="K9" s="84">
        <f>Products!$C8*('Sales Forecast'!K8*'Credit Terms'!$B7+'Sales Forecast'!J8*'Credit Terms'!$C7+'Sales Forecast'!I8*'Credit Terms'!$D7)/100</f>
        <v>5000</v>
      </c>
      <c r="L9" s="84">
        <f>Products!$C8*('Sales Forecast'!L8*'Credit Terms'!$B7+'Sales Forecast'!K8*'Credit Terms'!$C7+'Sales Forecast'!J8*'Credit Terms'!$D7)/100</f>
        <v>4000</v>
      </c>
      <c r="M9" s="84">
        <f>Products!$C8*('Sales Forecast'!M8*'Credit Terms'!$B7+'Sales Forecast'!L8*'Credit Terms'!$C7+'Sales Forecast'!K8*'Credit Terms'!$D7)/100</f>
        <v>3000</v>
      </c>
      <c r="N9" s="68"/>
    </row>
    <row r="10" spans="1:14" x14ac:dyDescent="0.2">
      <c r="A10" s="83" t="str">
        <f>'Sales Forecast'!A9</f>
        <v>Emergency call out</v>
      </c>
      <c r="B10" s="84">
        <f>'Sales Forecast'!B9*'Credit Terms'!$B8*Products!$C9/100</f>
        <v>0</v>
      </c>
      <c r="C10" s="84">
        <f>'Sales Forecast'!B9*'Credit Terms'!C8*Products!C9/100+'Sales Forecast'!C9*'Credit Terms'!B8*Products!C9/100</f>
        <v>0</v>
      </c>
      <c r="D10" s="84">
        <f>Products!$C9*('Sales Forecast'!D9*'Credit Terms'!$B8+'Sales Forecast'!C9*'Credit Terms'!$C8+'Sales Forecast'!B9*'Credit Terms'!$D8)/100</f>
        <v>750</v>
      </c>
      <c r="E10" s="84">
        <f>Products!$C9*('Sales Forecast'!E9*'Credit Terms'!$B8+'Sales Forecast'!D9*'Credit Terms'!$C8+'Sales Forecast'!C9*'Credit Terms'!$D8)/100</f>
        <v>2150</v>
      </c>
      <c r="F10" s="84">
        <f>Products!$C9*('Sales Forecast'!F9*'Credit Terms'!$B8+'Sales Forecast'!E9*'Credit Terms'!$C8+'Sales Forecast'!D9*'Credit Terms'!$D8)/100</f>
        <v>3200</v>
      </c>
      <c r="G10" s="84">
        <f>Products!$C9*('Sales Forecast'!G9*'Credit Terms'!$B8+'Sales Forecast'!F9*'Credit Terms'!$C8+'Sales Forecast'!E9*'Credit Terms'!$D8)/100</f>
        <v>3950</v>
      </c>
      <c r="H10" s="84">
        <f>Products!$C9*('Sales Forecast'!H9*'Credit Terms'!$B8+'Sales Forecast'!G9*'Credit Terms'!$C8+'Sales Forecast'!F9*'Credit Terms'!$D8)/100</f>
        <v>4550</v>
      </c>
      <c r="I10" s="84">
        <f>Products!$C9*('Sales Forecast'!I9*'Credit Terms'!$B8+'Sales Forecast'!H9*'Credit Terms'!$C8+'Sales Forecast'!G9*'Credit Terms'!$D8)/100</f>
        <v>4600</v>
      </c>
      <c r="J10" s="84">
        <f>Products!$C9*('Sales Forecast'!J9*'Credit Terms'!$B8+'Sales Forecast'!I9*'Credit Terms'!$C8+'Sales Forecast'!H9*'Credit Terms'!$D8)/100</f>
        <v>3900</v>
      </c>
      <c r="K10" s="84">
        <f>Products!$C9*('Sales Forecast'!K9*'Credit Terms'!$B8+'Sales Forecast'!J9*'Credit Terms'!$C8+'Sales Forecast'!I9*'Credit Terms'!$D8)/100</f>
        <v>2900</v>
      </c>
      <c r="L10" s="84">
        <f>Products!$C9*('Sales Forecast'!L9*'Credit Terms'!$B8+'Sales Forecast'!K9*'Credit Terms'!$C8+'Sales Forecast'!J9*'Credit Terms'!$D8)/100</f>
        <v>2200</v>
      </c>
      <c r="M10" s="84">
        <f>Products!$C9*('Sales Forecast'!M9*'Credit Terms'!$B8+'Sales Forecast'!L9*'Credit Terms'!$C8+'Sales Forecast'!K9*'Credit Terms'!$D8)/100</f>
        <v>2000</v>
      </c>
      <c r="N10" s="68"/>
    </row>
    <row r="11" spans="1:14" x14ac:dyDescent="0.2">
      <c r="A11" s="83" t="str">
        <f>'Sales Forecast'!A10</f>
        <v>Software sales</v>
      </c>
      <c r="B11" s="84">
        <f>'Sales Forecast'!B10*'Credit Terms'!$B9*Products!$C10/100</f>
        <v>600</v>
      </c>
      <c r="C11" s="84">
        <f>'Sales Forecast'!B10*'Credit Terms'!C9*Products!C10/100+'Sales Forecast'!C10*'Credit Terms'!B9*Products!C10/100</f>
        <v>3800</v>
      </c>
      <c r="D11" s="84">
        <f>Products!$C10*('Sales Forecast'!D10*'Credit Terms'!$B9+'Sales Forecast'!C10*'Credit Terms'!$C9+'Sales Forecast'!B10*'Credit Terms'!$D9)/100</f>
        <v>9100</v>
      </c>
      <c r="E11" s="84">
        <f>Products!$C10*('Sales Forecast'!E10*'Credit Terms'!$B9+'Sales Forecast'!D10*'Credit Terms'!$C9+'Sales Forecast'!C10*'Credit Terms'!$D9)/100</f>
        <v>13800</v>
      </c>
      <c r="F11" s="84">
        <f>Products!$C10*('Sales Forecast'!F10*'Credit Terms'!$B9+'Sales Forecast'!E10*'Credit Terms'!$C9+'Sales Forecast'!D10*'Credit Terms'!$D9)/100</f>
        <v>16900</v>
      </c>
      <c r="G11" s="84">
        <f>Products!$C10*('Sales Forecast'!G10*'Credit Terms'!$B9+'Sales Forecast'!F10*'Credit Terms'!$C9+'Sales Forecast'!E10*'Credit Terms'!$D9)/100</f>
        <v>18800</v>
      </c>
      <c r="H11" s="84">
        <f>Products!$C10*('Sales Forecast'!H10*'Credit Terms'!$B9+'Sales Forecast'!G10*'Credit Terms'!$C9+'Sales Forecast'!F10*'Credit Terms'!$D9)/100</f>
        <v>20600</v>
      </c>
      <c r="I11" s="84">
        <f>Products!$C10*('Sales Forecast'!I10*'Credit Terms'!$B9+'Sales Forecast'!H10*'Credit Terms'!$C9+'Sales Forecast'!G10*'Credit Terms'!$D9)/100</f>
        <v>22000</v>
      </c>
      <c r="J11" s="84">
        <f>Products!$C10*('Sales Forecast'!J10*'Credit Terms'!$B9+'Sales Forecast'!I10*'Credit Terms'!$C9+'Sales Forecast'!H10*'Credit Terms'!$D9)/100</f>
        <v>23400</v>
      </c>
      <c r="K11" s="84">
        <f>Products!$C10*('Sales Forecast'!K10*'Credit Terms'!$B9+'Sales Forecast'!J10*'Credit Terms'!$C9+'Sales Forecast'!I10*'Credit Terms'!$D9)/100</f>
        <v>24000</v>
      </c>
      <c r="L11" s="84">
        <f>Products!$C10*('Sales Forecast'!L10*'Credit Terms'!$B9+'Sales Forecast'!K10*'Credit Terms'!$C9+'Sales Forecast'!J10*'Credit Terms'!$D9)/100</f>
        <v>24000</v>
      </c>
      <c r="M11" s="84">
        <f>Products!$C10*('Sales Forecast'!M10*'Credit Terms'!$B9+'Sales Forecast'!L10*'Credit Terms'!$C9+'Sales Forecast'!K10*'Credit Terms'!$D9)/100</f>
        <v>22800</v>
      </c>
      <c r="N11" s="68"/>
    </row>
    <row r="12" spans="1:14" hidden="1" x14ac:dyDescent="0.2">
      <c r="A12" s="83">
        <f>'Sales Forecast'!A11</f>
        <v>0</v>
      </c>
      <c r="B12" s="84">
        <f>'Sales Forecast'!B11*'Credit Terms'!$B10*Products!$C11/100</f>
        <v>0</v>
      </c>
      <c r="C12" s="84">
        <f>'Sales Forecast'!B11*'Credit Terms'!C10*Products!C11/100+'Sales Forecast'!C11*'Credit Terms'!B10*Products!C11/100</f>
        <v>0</v>
      </c>
      <c r="D12" s="84">
        <f>Products!$C11*('Sales Forecast'!D11*'Credit Terms'!$B10+'Sales Forecast'!C11*'Credit Terms'!$C10+'Sales Forecast'!B11*'Credit Terms'!$D10)/100</f>
        <v>0</v>
      </c>
      <c r="E12" s="84">
        <f>Products!$C11*('Sales Forecast'!E11*'Credit Terms'!$B10+'Sales Forecast'!D11*'Credit Terms'!$C10+'Sales Forecast'!C11*'Credit Terms'!$D10)/100</f>
        <v>0</v>
      </c>
      <c r="F12" s="84">
        <f>Products!$C11*('Sales Forecast'!F11*'Credit Terms'!$B10+'Sales Forecast'!E11*'Credit Terms'!$C10+'Sales Forecast'!D11*'Credit Terms'!$D10)/100</f>
        <v>0</v>
      </c>
      <c r="G12" s="84">
        <f>Products!$C11*('Sales Forecast'!G11*'Credit Terms'!$B10+'Sales Forecast'!F11*'Credit Terms'!$C10+'Sales Forecast'!E11*'Credit Terms'!$D10)/100</f>
        <v>0</v>
      </c>
      <c r="H12" s="84">
        <f>Products!$C11*('Sales Forecast'!H11*'Credit Terms'!$B10+'Sales Forecast'!G11*'Credit Terms'!$C10+'Sales Forecast'!F11*'Credit Terms'!$D10)/100</f>
        <v>0</v>
      </c>
      <c r="I12" s="84">
        <f>Products!$C11*('Sales Forecast'!I11*'Credit Terms'!$B10+'Sales Forecast'!H11*'Credit Terms'!$C10+'Sales Forecast'!G11*'Credit Terms'!$D10)/100</f>
        <v>0</v>
      </c>
      <c r="J12" s="84">
        <f>Products!$C11*('Sales Forecast'!J11*'Credit Terms'!$B10+'Sales Forecast'!I11*'Credit Terms'!$C10+'Sales Forecast'!H11*'Credit Terms'!$D10)/100</f>
        <v>0</v>
      </c>
      <c r="K12" s="84">
        <f>Products!$C11*('Sales Forecast'!K11*'Credit Terms'!$B10+'Sales Forecast'!J11*'Credit Terms'!$C10+'Sales Forecast'!I11*'Credit Terms'!$D10)/100</f>
        <v>0</v>
      </c>
      <c r="L12" s="84">
        <f>Products!$C11*('Sales Forecast'!L11*'Credit Terms'!$B10+'Sales Forecast'!K11*'Credit Terms'!$C10+'Sales Forecast'!J11*'Credit Terms'!$D10)/100</f>
        <v>0</v>
      </c>
      <c r="M12" s="84">
        <f>Products!$C11*('Sales Forecast'!M11*'Credit Terms'!$B10+'Sales Forecast'!L11*'Credit Terms'!$C10+'Sales Forecast'!K11*'Credit Terms'!$D10)/100</f>
        <v>0</v>
      </c>
      <c r="N12" s="103">
        <f t="shared" ref="N12:N27" si="0">SUM(B12:M12)</f>
        <v>0</v>
      </c>
    </row>
    <row r="13" spans="1:14" hidden="1" x14ac:dyDescent="0.2">
      <c r="A13" s="83">
        <f>'Sales Forecast'!A12</f>
        <v>0</v>
      </c>
      <c r="B13" s="84">
        <f>'Sales Forecast'!B12*'Credit Terms'!$B11*Products!$C12/100</f>
        <v>0</v>
      </c>
      <c r="C13" s="84">
        <f>'Sales Forecast'!B12*'Credit Terms'!C11*Products!C12/100+'Sales Forecast'!C12*'Credit Terms'!B11*Products!C12/100</f>
        <v>0</v>
      </c>
      <c r="D13" s="84">
        <f>Products!$C12*('Sales Forecast'!D12*'Credit Terms'!$B11+'Sales Forecast'!C12*'Credit Terms'!$C11+'Sales Forecast'!B12*'Credit Terms'!$D11)/100</f>
        <v>0</v>
      </c>
      <c r="E13" s="84">
        <f>Products!$C12*('Sales Forecast'!E12*'Credit Terms'!$B11+'Sales Forecast'!D12*'Credit Terms'!$C11+'Sales Forecast'!C12*'Credit Terms'!$D11)/100</f>
        <v>0</v>
      </c>
      <c r="F13" s="84">
        <f>Products!$C12*('Sales Forecast'!F12*'Credit Terms'!$B11+'Sales Forecast'!E12*'Credit Terms'!$C11+'Sales Forecast'!D12*'Credit Terms'!$D11)/100</f>
        <v>0</v>
      </c>
      <c r="G13" s="84">
        <f>Products!$C12*('Sales Forecast'!G12*'Credit Terms'!$B11+'Sales Forecast'!F12*'Credit Terms'!$C11+'Sales Forecast'!E12*'Credit Terms'!$D11)/100</f>
        <v>0</v>
      </c>
      <c r="H13" s="84">
        <f>Products!$C12*('Sales Forecast'!H12*'Credit Terms'!$B11+'Sales Forecast'!G12*'Credit Terms'!$C11+'Sales Forecast'!F12*'Credit Terms'!$D11)/100</f>
        <v>0</v>
      </c>
      <c r="I13" s="84">
        <f>Products!$C12*('Sales Forecast'!I12*'Credit Terms'!$B11+'Sales Forecast'!H12*'Credit Terms'!$C11+'Sales Forecast'!G12*'Credit Terms'!$D11)/100</f>
        <v>0</v>
      </c>
      <c r="J13" s="84">
        <f>Products!$C12*('Sales Forecast'!J12*'Credit Terms'!$B11+'Sales Forecast'!I12*'Credit Terms'!$C11+'Sales Forecast'!H12*'Credit Terms'!$D11)/100</f>
        <v>0</v>
      </c>
      <c r="K13" s="84">
        <f>Products!$C12*('Sales Forecast'!K12*'Credit Terms'!$B11+'Sales Forecast'!J12*'Credit Terms'!$C11+'Sales Forecast'!I12*'Credit Terms'!$D11)/100</f>
        <v>0</v>
      </c>
      <c r="L13" s="84">
        <f>Products!$C12*('Sales Forecast'!L12*'Credit Terms'!$B11+'Sales Forecast'!K12*'Credit Terms'!$C11+'Sales Forecast'!J12*'Credit Terms'!$D11)/100</f>
        <v>0</v>
      </c>
      <c r="M13" s="84">
        <f>Products!$C12*('Sales Forecast'!M12*'Credit Terms'!$B11+'Sales Forecast'!L12*'Credit Terms'!$C11+'Sales Forecast'!K12*'Credit Terms'!$D11)/100</f>
        <v>0</v>
      </c>
      <c r="N13" s="103">
        <f t="shared" si="0"/>
        <v>0</v>
      </c>
    </row>
    <row r="14" spans="1:14" hidden="1" x14ac:dyDescent="0.2">
      <c r="A14" s="83">
        <f>'Sales Forecast'!A13</f>
        <v>0</v>
      </c>
      <c r="B14" s="84">
        <f>'Sales Forecast'!B13*'Credit Terms'!$B12*Products!$C13/100</f>
        <v>0</v>
      </c>
      <c r="C14" s="84">
        <f>'Sales Forecast'!B13*'Credit Terms'!C12*Products!C13/100+'Sales Forecast'!C13*'Credit Terms'!B12*Products!C13/100</f>
        <v>0</v>
      </c>
      <c r="D14" s="84">
        <f>Products!$C13*('Sales Forecast'!D13*'Credit Terms'!$B12+'Sales Forecast'!C13*'Credit Terms'!$C12+'Sales Forecast'!B13*'Credit Terms'!$D12)/100</f>
        <v>0</v>
      </c>
      <c r="E14" s="84">
        <f>Products!$C13*('Sales Forecast'!E13*'Credit Terms'!$B12+'Sales Forecast'!D13*'Credit Terms'!$C12+'Sales Forecast'!C13*'Credit Terms'!$D12)/100</f>
        <v>0</v>
      </c>
      <c r="F14" s="84">
        <f>Products!$C13*('Sales Forecast'!F13*'Credit Terms'!$B12+'Sales Forecast'!E13*'Credit Terms'!$C12+'Sales Forecast'!D13*'Credit Terms'!$D12)/100</f>
        <v>0</v>
      </c>
      <c r="G14" s="84">
        <f>Products!$C13*('Sales Forecast'!G13*'Credit Terms'!$B12+'Sales Forecast'!F13*'Credit Terms'!$C12+'Sales Forecast'!E13*'Credit Terms'!$D12)/100</f>
        <v>0</v>
      </c>
      <c r="H14" s="84">
        <f>Products!$C13*('Sales Forecast'!H13*'Credit Terms'!$B12+'Sales Forecast'!G13*'Credit Terms'!$C12+'Sales Forecast'!F13*'Credit Terms'!$D12)/100</f>
        <v>0</v>
      </c>
      <c r="I14" s="84">
        <f>Products!$C13*('Sales Forecast'!I13*'Credit Terms'!$B12+'Sales Forecast'!H13*'Credit Terms'!$C12+'Sales Forecast'!G13*'Credit Terms'!$D12)/100</f>
        <v>0</v>
      </c>
      <c r="J14" s="84">
        <f>Products!$C13*('Sales Forecast'!J13*'Credit Terms'!$B12+'Sales Forecast'!I13*'Credit Terms'!$C12+'Sales Forecast'!H13*'Credit Terms'!$D12)/100</f>
        <v>0</v>
      </c>
      <c r="K14" s="84">
        <f>Products!$C13*('Sales Forecast'!K13*'Credit Terms'!$B12+'Sales Forecast'!J13*'Credit Terms'!$C12+'Sales Forecast'!I13*'Credit Terms'!$D12)/100</f>
        <v>0</v>
      </c>
      <c r="L14" s="84">
        <f>Products!$C13*('Sales Forecast'!L13*'Credit Terms'!$B12+'Sales Forecast'!K13*'Credit Terms'!$C12+'Sales Forecast'!J13*'Credit Terms'!$D12)/100</f>
        <v>0</v>
      </c>
      <c r="M14" s="84">
        <f>Products!$C13*('Sales Forecast'!M13*'Credit Terms'!$B12+'Sales Forecast'!L13*'Credit Terms'!$C12+'Sales Forecast'!K13*'Credit Terms'!$D12)/100</f>
        <v>0</v>
      </c>
      <c r="N14" s="103">
        <f t="shared" si="0"/>
        <v>0</v>
      </c>
    </row>
    <row r="15" spans="1:14" hidden="1" x14ac:dyDescent="0.2">
      <c r="A15" s="83">
        <f>'Sales Forecast'!A14</f>
        <v>0</v>
      </c>
      <c r="B15" s="84">
        <f>'Sales Forecast'!B14*'Credit Terms'!$B13*Products!$C14/100</f>
        <v>0</v>
      </c>
      <c r="C15" s="84">
        <f>'Sales Forecast'!B14*'Credit Terms'!C13*Products!C14/100+'Sales Forecast'!C14*'Credit Terms'!B13*Products!C14/100</f>
        <v>0</v>
      </c>
      <c r="D15" s="84">
        <f>Products!$C14*('Sales Forecast'!D14*'Credit Terms'!$B13+'Sales Forecast'!C14*'Credit Terms'!$C13+'Sales Forecast'!B14*'Credit Terms'!$D13)/100</f>
        <v>0</v>
      </c>
      <c r="E15" s="84">
        <f>Products!$C14*('Sales Forecast'!E14*'Credit Terms'!$B13+'Sales Forecast'!D14*'Credit Terms'!$C13+'Sales Forecast'!C14*'Credit Terms'!$D13)/100</f>
        <v>0</v>
      </c>
      <c r="F15" s="84">
        <f>Products!$C14*('Sales Forecast'!F14*'Credit Terms'!$B13+'Sales Forecast'!E14*'Credit Terms'!$C13+'Sales Forecast'!D14*'Credit Terms'!$D13)/100</f>
        <v>0</v>
      </c>
      <c r="G15" s="84">
        <f>Products!$C14*('Sales Forecast'!G14*'Credit Terms'!$B13+'Sales Forecast'!F14*'Credit Terms'!$C13+'Sales Forecast'!E14*'Credit Terms'!$D13)/100</f>
        <v>0</v>
      </c>
      <c r="H15" s="84">
        <f>Products!$C14*('Sales Forecast'!H14*'Credit Terms'!$B13+'Sales Forecast'!G14*'Credit Terms'!$C13+'Sales Forecast'!F14*'Credit Terms'!$D13)/100</f>
        <v>0</v>
      </c>
      <c r="I15" s="84">
        <f>Products!$C14*('Sales Forecast'!I14*'Credit Terms'!$B13+'Sales Forecast'!H14*'Credit Terms'!$C13+'Sales Forecast'!G14*'Credit Terms'!$D13)/100</f>
        <v>0</v>
      </c>
      <c r="J15" s="84">
        <f>Products!$C14*('Sales Forecast'!J14*'Credit Terms'!$B13+'Sales Forecast'!I14*'Credit Terms'!$C13+'Sales Forecast'!H14*'Credit Terms'!$D13)/100</f>
        <v>0</v>
      </c>
      <c r="K15" s="84">
        <f>Products!$C14*('Sales Forecast'!K14*'Credit Terms'!$B13+'Sales Forecast'!J14*'Credit Terms'!$C13+'Sales Forecast'!I14*'Credit Terms'!$D13)/100</f>
        <v>0</v>
      </c>
      <c r="L15" s="84">
        <f>Products!$C14*('Sales Forecast'!L14*'Credit Terms'!$B13+'Sales Forecast'!K14*'Credit Terms'!$C13+'Sales Forecast'!J14*'Credit Terms'!$D13)/100</f>
        <v>0</v>
      </c>
      <c r="M15" s="84">
        <f>Products!$C14*('Sales Forecast'!M14*'Credit Terms'!$B13+'Sales Forecast'!L14*'Credit Terms'!$C13+'Sales Forecast'!K14*'Credit Terms'!$D13)/100</f>
        <v>0</v>
      </c>
      <c r="N15" s="103">
        <f t="shared" si="0"/>
        <v>0</v>
      </c>
    </row>
    <row r="16" spans="1:14" hidden="1" x14ac:dyDescent="0.2">
      <c r="A16" s="83">
        <f>'Sales Forecast'!A15</f>
        <v>0</v>
      </c>
      <c r="B16" s="84">
        <f>'Sales Forecast'!B15*'Credit Terms'!$B14*Products!$C15/100</f>
        <v>0</v>
      </c>
      <c r="C16" s="84">
        <f>'Sales Forecast'!B15*'Credit Terms'!C14*Products!C15/100+'Sales Forecast'!C15*'Credit Terms'!B14*Products!C15/100</f>
        <v>0</v>
      </c>
      <c r="D16" s="84">
        <f>Products!$C15*('Sales Forecast'!D15*'Credit Terms'!$B14+'Sales Forecast'!C15*'Credit Terms'!$C14+'Sales Forecast'!B15*'Credit Terms'!$D14)/100</f>
        <v>0</v>
      </c>
      <c r="E16" s="84">
        <f>Products!$C15*('Sales Forecast'!E15*'Credit Terms'!$B14+'Sales Forecast'!D15*'Credit Terms'!$C14+'Sales Forecast'!C15*'Credit Terms'!$D14)/100</f>
        <v>0</v>
      </c>
      <c r="F16" s="84">
        <f>Products!$C15*('Sales Forecast'!F15*'Credit Terms'!$B14+'Sales Forecast'!E15*'Credit Terms'!$C14+'Sales Forecast'!D15*'Credit Terms'!$D14)/100</f>
        <v>0</v>
      </c>
      <c r="G16" s="84">
        <f>Products!$C15*('Sales Forecast'!G15*'Credit Terms'!$B14+'Sales Forecast'!F15*'Credit Terms'!$C14+'Sales Forecast'!E15*'Credit Terms'!$D14)/100</f>
        <v>0</v>
      </c>
      <c r="H16" s="84">
        <f>Products!$C15*('Sales Forecast'!H15*'Credit Terms'!$B14+'Sales Forecast'!G15*'Credit Terms'!$C14+'Sales Forecast'!F15*'Credit Terms'!$D14)/100</f>
        <v>0</v>
      </c>
      <c r="I16" s="84">
        <f>Products!$C15*('Sales Forecast'!I15*'Credit Terms'!$B14+'Sales Forecast'!H15*'Credit Terms'!$C14+'Sales Forecast'!G15*'Credit Terms'!$D14)/100</f>
        <v>0</v>
      </c>
      <c r="J16" s="84">
        <f>Products!$C15*('Sales Forecast'!J15*'Credit Terms'!$B14+'Sales Forecast'!I15*'Credit Terms'!$C14+'Sales Forecast'!H15*'Credit Terms'!$D14)/100</f>
        <v>0</v>
      </c>
      <c r="K16" s="84">
        <f>Products!$C15*('Sales Forecast'!K15*'Credit Terms'!$B14+'Sales Forecast'!J15*'Credit Terms'!$C14+'Sales Forecast'!I15*'Credit Terms'!$D14)/100</f>
        <v>0</v>
      </c>
      <c r="L16" s="84">
        <f>Products!$C15*('Sales Forecast'!L15*'Credit Terms'!$B14+'Sales Forecast'!K15*'Credit Terms'!$C14+'Sales Forecast'!J15*'Credit Terms'!$D14)/100</f>
        <v>0</v>
      </c>
      <c r="M16" s="84">
        <f>Products!$C15*('Sales Forecast'!M15*'Credit Terms'!$B14+'Sales Forecast'!L15*'Credit Terms'!$C14+'Sales Forecast'!K15*'Credit Terms'!$D14)/100</f>
        <v>0</v>
      </c>
      <c r="N16" s="103">
        <f t="shared" si="0"/>
        <v>0</v>
      </c>
    </row>
    <row r="17" spans="1:14" hidden="1" x14ac:dyDescent="0.2">
      <c r="A17" s="83">
        <f>'Sales Forecast'!A16</f>
        <v>0</v>
      </c>
      <c r="B17" s="84">
        <f>'Sales Forecast'!B16*'Credit Terms'!$B15*Products!$C16/100</f>
        <v>0</v>
      </c>
      <c r="C17" s="84">
        <f>'Sales Forecast'!B16*'Credit Terms'!C15*Products!C16/100+'Sales Forecast'!C16*'Credit Terms'!B15*Products!C16/100</f>
        <v>0</v>
      </c>
      <c r="D17" s="84">
        <f>Products!$C16*('Sales Forecast'!D16*'Credit Terms'!$B15+'Sales Forecast'!C16*'Credit Terms'!$C15+'Sales Forecast'!B16*'Credit Terms'!$D15)/100</f>
        <v>0</v>
      </c>
      <c r="E17" s="84">
        <f>Products!$C16*('Sales Forecast'!E16*'Credit Terms'!$B15+'Sales Forecast'!D16*'Credit Terms'!$C15+'Sales Forecast'!C16*'Credit Terms'!$D15)/100</f>
        <v>0</v>
      </c>
      <c r="F17" s="84">
        <f>Products!$C16*('Sales Forecast'!F16*'Credit Terms'!$B15+'Sales Forecast'!E16*'Credit Terms'!$C15+'Sales Forecast'!D16*'Credit Terms'!$D15)/100</f>
        <v>0</v>
      </c>
      <c r="G17" s="84">
        <f>Products!$C16*('Sales Forecast'!G16*'Credit Terms'!$B15+'Sales Forecast'!F16*'Credit Terms'!$C15+'Sales Forecast'!E16*'Credit Terms'!$D15)/100</f>
        <v>0</v>
      </c>
      <c r="H17" s="84">
        <f>Products!$C16*('Sales Forecast'!H16*'Credit Terms'!$B15+'Sales Forecast'!G16*'Credit Terms'!$C15+'Sales Forecast'!F16*'Credit Terms'!$D15)/100</f>
        <v>0</v>
      </c>
      <c r="I17" s="84">
        <f>Products!$C16*('Sales Forecast'!I16*'Credit Terms'!$B15+'Sales Forecast'!H16*'Credit Terms'!$C15+'Sales Forecast'!G16*'Credit Terms'!$D15)/100</f>
        <v>0</v>
      </c>
      <c r="J17" s="84">
        <f>Products!$C16*('Sales Forecast'!J16*'Credit Terms'!$B15+'Sales Forecast'!I16*'Credit Terms'!$C15+'Sales Forecast'!H16*'Credit Terms'!$D15)/100</f>
        <v>0</v>
      </c>
      <c r="K17" s="84">
        <f>Products!$C16*('Sales Forecast'!K16*'Credit Terms'!$B15+'Sales Forecast'!J16*'Credit Terms'!$C15+'Sales Forecast'!I16*'Credit Terms'!$D15)/100</f>
        <v>0</v>
      </c>
      <c r="L17" s="84">
        <f>Products!$C16*('Sales Forecast'!L16*'Credit Terms'!$B15+'Sales Forecast'!K16*'Credit Terms'!$C15+'Sales Forecast'!J16*'Credit Terms'!$D15)/100</f>
        <v>0</v>
      </c>
      <c r="M17" s="84">
        <f>Products!$C16*('Sales Forecast'!M16*'Credit Terms'!$B15+'Sales Forecast'!L16*'Credit Terms'!$C15+'Sales Forecast'!K16*'Credit Terms'!$D15)/100</f>
        <v>0</v>
      </c>
      <c r="N17" s="103">
        <f t="shared" si="0"/>
        <v>0</v>
      </c>
    </row>
    <row r="18" spans="1:14" hidden="1" x14ac:dyDescent="0.2">
      <c r="A18" s="83">
        <f>'Sales Forecast'!A17</f>
        <v>0</v>
      </c>
      <c r="B18" s="84">
        <f>'Sales Forecast'!B17*'Credit Terms'!$B16*Products!$C17/100</f>
        <v>0</v>
      </c>
      <c r="C18" s="84">
        <f>'Sales Forecast'!B17*'Credit Terms'!C16*Products!C17/100+'Sales Forecast'!C17*'Credit Terms'!B16*Products!C17/100</f>
        <v>0</v>
      </c>
      <c r="D18" s="84">
        <f>Products!$C17*('Sales Forecast'!D17*'Credit Terms'!$B16+'Sales Forecast'!C17*'Credit Terms'!$C16+'Sales Forecast'!B17*'Credit Terms'!$D16)/100</f>
        <v>0</v>
      </c>
      <c r="E18" s="84">
        <f>Products!$C17*('Sales Forecast'!E17*'Credit Terms'!$B16+'Sales Forecast'!D17*'Credit Terms'!$C16+'Sales Forecast'!C17*'Credit Terms'!$D16)/100</f>
        <v>0</v>
      </c>
      <c r="F18" s="84">
        <f>Products!$C17*('Sales Forecast'!F17*'Credit Terms'!$B16+'Sales Forecast'!E17*'Credit Terms'!$C16+'Sales Forecast'!D17*'Credit Terms'!$D16)/100</f>
        <v>0</v>
      </c>
      <c r="G18" s="84">
        <f>Products!$C17*('Sales Forecast'!G17*'Credit Terms'!$B16+'Sales Forecast'!F17*'Credit Terms'!$C16+'Sales Forecast'!E17*'Credit Terms'!$D16)/100</f>
        <v>0</v>
      </c>
      <c r="H18" s="84">
        <f>Products!$C17*('Sales Forecast'!H17*'Credit Terms'!$B16+'Sales Forecast'!G17*'Credit Terms'!$C16+'Sales Forecast'!F17*'Credit Terms'!$D16)/100</f>
        <v>0</v>
      </c>
      <c r="I18" s="84">
        <f>Products!$C17*('Sales Forecast'!I17*'Credit Terms'!$B16+'Sales Forecast'!H17*'Credit Terms'!$C16+'Sales Forecast'!G17*'Credit Terms'!$D16)/100</f>
        <v>0</v>
      </c>
      <c r="J18" s="84">
        <f>Products!$C17*('Sales Forecast'!J17*'Credit Terms'!$B16+'Sales Forecast'!I17*'Credit Terms'!$C16+'Sales Forecast'!H17*'Credit Terms'!$D16)/100</f>
        <v>0</v>
      </c>
      <c r="K18" s="84">
        <f>Products!$C17*('Sales Forecast'!K17*'Credit Terms'!$B16+'Sales Forecast'!J17*'Credit Terms'!$C16+'Sales Forecast'!I17*'Credit Terms'!$D16)/100</f>
        <v>0</v>
      </c>
      <c r="L18" s="84">
        <f>Products!$C17*('Sales Forecast'!L17*'Credit Terms'!$B16+'Sales Forecast'!K17*'Credit Terms'!$C16+'Sales Forecast'!J17*'Credit Terms'!$D16)/100</f>
        <v>0</v>
      </c>
      <c r="M18" s="84">
        <f>Products!$C17*('Sales Forecast'!M17*'Credit Terms'!$B16+'Sales Forecast'!L17*'Credit Terms'!$C16+'Sales Forecast'!K17*'Credit Terms'!$D16)/100</f>
        <v>0</v>
      </c>
      <c r="N18" s="103">
        <f t="shared" si="0"/>
        <v>0</v>
      </c>
    </row>
    <row r="19" spans="1:14" hidden="1" x14ac:dyDescent="0.2">
      <c r="A19" s="83">
        <f>'Sales Forecast'!A18</f>
        <v>0</v>
      </c>
      <c r="B19" s="84">
        <f>'Sales Forecast'!B18*'Credit Terms'!$B17*Products!$C18/100</f>
        <v>0</v>
      </c>
      <c r="C19" s="84">
        <f>'Sales Forecast'!B18*'Credit Terms'!C17*Products!C18/100+'Sales Forecast'!C18*'Credit Terms'!B17*Products!C18/100</f>
        <v>0</v>
      </c>
      <c r="D19" s="84">
        <f>Products!$C18*('Sales Forecast'!D18*'Credit Terms'!$B17+'Sales Forecast'!C18*'Credit Terms'!$C17+'Sales Forecast'!B18*'Credit Terms'!$D17)/100</f>
        <v>0</v>
      </c>
      <c r="E19" s="84">
        <f>Products!$C18*('Sales Forecast'!E18*'Credit Terms'!$B17+'Sales Forecast'!D18*'Credit Terms'!$C17+'Sales Forecast'!C18*'Credit Terms'!$D17)/100</f>
        <v>0</v>
      </c>
      <c r="F19" s="84">
        <f>Products!$C18*('Sales Forecast'!F18*'Credit Terms'!$B17+'Sales Forecast'!E18*'Credit Terms'!$C17+'Sales Forecast'!D18*'Credit Terms'!$D17)/100</f>
        <v>0</v>
      </c>
      <c r="G19" s="84">
        <f>Products!$C18*('Sales Forecast'!G18*'Credit Terms'!$B17+'Sales Forecast'!F18*'Credit Terms'!$C17+'Sales Forecast'!E18*'Credit Terms'!$D17)/100</f>
        <v>0</v>
      </c>
      <c r="H19" s="84">
        <f>Products!$C18*('Sales Forecast'!H18*'Credit Terms'!$B17+'Sales Forecast'!G18*'Credit Terms'!$C17+'Sales Forecast'!F18*'Credit Terms'!$D17)/100</f>
        <v>0</v>
      </c>
      <c r="I19" s="84">
        <f>Products!$C18*('Sales Forecast'!I18*'Credit Terms'!$B17+'Sales Forecast'!H18*'Credit Terms'!$C17+'Sales Forecast'!G18*'Credit Terms'!$D17)/100</f>
        <v>0</v>
      </c>
      <c r="J19" s="84">
        <f>Products!$C18*('Sales Forecast'!J18*'Credit Terms'!$B17+'Sales Forecast'!I18*'Credit Terms'!$C17+'Sales Forecast'!H18*'Credit Terms'!$D17)/100</f>
        <v>0</v>
      </c>
      <c r="K19" s="84">
        <f>Products!$C18*('Sales Forecast'!K18*'Credit Terms'!$B17+'Sales Forecast'!J18*'Credit Terms'!$C17+'Sales Forecast'!I18*'Credit Terms'!$D17)/100</f>
        <v>0</v>
      </c>
      <c r="L19" s="84">
        <f>Products!$C18*('Sales Forecast'!L18*'Credit Terms'!$B17+'Sales Forecast'!K18*'Credit Terms'!$C17+'Sales Forecast'!J18*'Credit Terms'!$D17)/100</f>
        <v>0</v>
      </c>
      <c r="M19" s="84">
        <f>Products!$C18*('Sales Forecast'!M18*'Credit Terms'!$B17+'Sales Forecast'!L18*'Credit Terms'!$C17+'Sales Forecast'!K18*'Credit Terms'!$D17)/100</f>
        <v>0</v>
      </c>
      <c r="N19" s="103">
        <f t="shared" si="0"/>
        <v>0</v>
      </c>
    </row>
    <row r="20" spans="1:14" hidden="1" x14ac:dyDescent="0.2">
      <c r="A20" s="83">
        <f>'Sales Forecast'!A19</f>
        <v>0</v>
      </c>
      <c r="B20" s="84">
        <f>'Sales Forecast'!B19*'Credit Terms'!$B18*Products!$C19/100</f>
        <v>0</v>
      </c>
      <c r="C20" s="84">
        <f>'Sales Forecast'!B19*'Credit Terms'!C18*Products!C19/100+'Sales Forecast'!C19*'Credit Terms'!B18*Products!C19/100</f>
        <v>0</v>
      </c>
      <c r="D20" s="84">
        <f>Products!$C19*('Sales Forecast'!D19*'Credit Terms'!$B18+'Sales Forecast'!C19*'Credit Terms'!$C18+'Sales Forecast'!B19*'Credit Terms'!$D18)/100</f>
        <v>0</v>
      </c>
      <c r="E20" s="84">
        <f>Products!$C19*('Sales Forecast'!E19*'Credit Terms'!$B18+'Sales Forecast'!D19*'Credit Terms'!$C18+'Sales Forecast'!C19*'Credit Terms'!$D18)/100</f>
        <v>0</v>
      </c>
      <c r="F20" s="84">
        <f>Products!$C19*('Sales Forecast'!F19*'Credit Terms'!$B18+'Sales Forecast'!E19*'Credit Terms'!$C18+'Sales Forecast'!D19*'Credit Terms'!$D18)/100</f>
        <v>0</v>
      </c>
      <c r="G20" s="84">
        <f>Products!$C19*('Sales Forecast'!G19*'Credit Terms'!$B18+'Sales Forecast'!F19*'Credit Terms'!$C18+'Sales Forecast'!E19*'Credit Terms'!$D18)/100</f>
        <v>0</v>
      </c>
      <c r="H20" s="84">
        <f>Products!$C19*('Sales Forecast'!H19*'Credit Terms'!$B18+'Sales Forecast'!G19*'Credit Terms'!$C18+'Sales Forecast'!F19*'Credit Terms'!$D18)/100</f>
        <v>0</v>
      </c>
      <c r="I20" s="84">
        <f>Products!$C19*('Sales Forecast'!I19*'Credit Terms'!$B18+'Sales Forecast'!H19*'Credit Terms'!$C18+'Sales Forecast'!G19*'Credit Terms'!$D18)/100</f>
        <v>0</v>
      </c>
      <c r="J20" s="84">
        <f>Products!$C19*('Sales Forecast'!J19*'Credit Terms'!$B18+'Sales Forecast'!I19*'Credit Terms'!$C18+'Sales Forecast'!H19*'Credit Terms'!$D18)/100</f>
        <v>0</v>
      </c>
      <c r="K20" s="84">
        <f>Products!$C19*('Sales Forecast'!K19*'Credit Terms'!$B18+'Sales Forecast'!J19*'Credit Terms'!$C18+'Sales Forecast'!I19*'Credit Terms'!$D18)/100</f>
        <v>0</v>
      </c>
      <c r="L20" s="84">
        <f>Products!$C19*('Sales Forecast'!L19*'Credit Terms'!$B18+'Sales Forecast'!K19*'Credit Terms'!$C18+'Sales Forecast'!J19*'Credit Terms'!$D18)/100</f>
        <v>0</v>
      </c>
      <c r="M20" s="84">
        <f>Products!$C19*('Sales Forecast'!M19*'Credit Terms'!$B18+'Sales Forecast'!L19*'Credit Terms'!$C18+'Sales Forecast'!K19*'Credit Terms'!$D18)/100</f>
        <v>0</v>
      </c>
      <c r="N20" s="103">
        <f t="shared" si="0"/>
        <v>0</v>
      </c>
    </row>
    <row r="21" spans="1:14" hidden="1" x14ac:dyDescent="0.2">
      <c r="A21" s="83">
        <f>'Sales Forecast'!A20</f>
        <v>0</v>
      </c>
      <c r="B21" s="84">
        <f>'Sales Forecast'!B20*'Credit Terms'!$B19*Products!$C20/100</f>
        <v>0</v>
      </c>
      <c r="C21" s="84">
        <f>'Sales Forecast'!B20*'Credit Terms'!C19*Products!C20/100+'Sales Forecast'!C20*'Credit Terms'!B19*Products!C20/100</f>
        <v>0</v>
      </c>
      <c r="D21" s="84">
        <f>Products!$C20*('Sales Forecast'!D20*'Credit Terms'!$B19+'Sales Forecast'!C20*'Credit Terms'!$C19+'Sales Forecast'!B20*'Credit Terms'!$D19)/100</f>
        <v>0</v>
      </c>
      <c r="E21" s="84">
        <f>Products!$C20*('Sales Forecast'!E20*'Credit Terms'!$B19+'Sales Forecast'!D20*'Credit Terms'!$C19+'Sales Forecast'!C20*'Credit Terms'!$D19)/100</f>
        <v>0</v>
      </c>
      <c r="F21" s="84">
        <f>Products!$C20*('Sales Forecast'!F20*'Credit Terms'!$B19+'Sales Forecast'!E20*'Credit Terms'!$C19+'Sales Forecast'!D20*'Credit Terms'!$D19)/100</f>
        <v>0</v>
      </c>
      <c r="G21" s="84">
        <f>Products!$C20*('Sales Forecast'!G20*'Credit Terms'!$B19+'Sales Forecast'!F20*'Credit Terms'!$C19+'Sales Forecast'!E20*'Credit Terms'!$D19)/100</f>
        <v>0</v>
      </c>
      <c r="H21" s="84">
        <f>Products!$C20*('Sales Forecast'!H20*'Credit Terms'!$B19+'Sales Forecast'!G20*'Credit Terms'!$C19+'Sales Forecast'!F20*'Credit Terms'!$D19)/100</f>
        <v>0</v>
      </c>
      <c r="I21" s="84">
        <f>Products!$C20*('Sales Forecast'!I20*'Credit Terms'!$B19+'Sales Forecast'!H20*'Credit Terms'!$C19+'Sales Forecast'!G20*'Credit Terms'!$D19)/100</f>
        <v>0</v>
      </c>
      <c r="J21" s="84">
        <f>Products!$C20*('Sales Forecast'!J20*'Credit Terms'!$B19+'Sales Forecast'!I20*'Credit Terms'!$C19+'Sales Forecast'!H20*'Credit Terms'!$D19)/100</f>
        <v>0</v>
      </c>
      <c r="K21" s="84">
        <f>Products!$C20*('Sales Forecast'!K20*'Credit Terms'!$B19+'Sales Forecast'!J20*'Credit Terms'!$C19+'Sales Forecast'!I20*'Credit Terms'!$D19)/100</f>
        <v>0</v>
      </c>
      <c r="L21" s="84">
        <f>Products!$C20*('Sales Forecast'!L20*'Credit Terms'!$B19+'Sales Forecast'!K20*'Credit Terms'!$C19+'Sales Forecast'!J20*'Credit Terms'!$D19)/100</f>
        <v>0</v>
      </c>
      <c r="M21" s="84">
        <f>Products!$C20*('Sales Forecast'!M20*'Credit Terms'!$B19+'Sales Forecast'!L20*'Credit Terms'!$C19+'Sales Forecast'!K20*'Credit Terms'!$D19)/100</f>
        <v>0</v>
      </c>
      <c r="N21" s="103">
        <f t="shared" si="0"/>
        <v>0</v>
      </c>
    </row>
    <row r="22" spans="1:14" hidden="1" x14ac:dyDescent="0.2">
      <c r="A22" s="83">
        <f>'Sales Forecast'!A21</f>
        <v>0</v>
      </c>
      <c r="B22" s="84">
        <f>'Sales Forecast'!B21*'Credit Terms'!$B20*Products!$C21/100</f>
        <v>0</v>
      </c>
      <c r="C22" s="84">
        <f>'Sales Forecast'!B21*'Credit Terms'!C20*Products!C21/100+'Sales Forecast'!C21*'Credit Terms'!B20*Products!C21/100</f>
        <v>0</v>
      </c>
      <c r="D22" s="84">
        <f>Products!$C21*('Sales Forecast'!D21*'Credit Terms'!$B20+'Sales Forecast'!C21*'Credit Terms'!$C20+'Sales Forecast'!B21*'Credit Terms'!$D20)/100</f>
        <v>0</v>
      </c>
      <c r="E22" s="84">
        <f>Products!$C21*('Sales Forecast'!E21*'Credit Terms'!$B20+'Sales Forecast'!D21*'Credit Terms'!$C20+'Sales Forecast'!C21*'Credit Terms'!$D20)/100</f>
        <v>0</v>
      </c>
      <c r="F22" s="84">
        <f>Products!$C21*('Sales Forecast'!F21*'Credit Terms'!$B20+'Sales Forecast'!E21*'Credit Terms'!$C20+'Sales Forecast'!D21*'Credit Terms'!$D20)/100</f>
        <v>0</v>
      </c>
      <c r="G22" s="84">
        <f>Products!$C21*('Sales Forecast'!G21*'Credit Terms'!$B20+'Sales Forecast'!F21*'Credit Terms'!$C20+'Sales Forecast'!E21*'Credit Terms'!$D20)/100</f>
        <v>0</v>
      </c>
      <c r="H22" s="84">
        <f>Products!$C21*('Sales Forecast'!H21*'Credit Terms'!$B20+'Sales Forecast'!G21*'Credit Terms'!$C20+'Sales Forecast'!F21*'Credit Terms'!$D20)/100</f>
        <v>0</v>
      </c>
      <c r="I22" s="84">
        <f>Products!$C21*('Sales Forecast'!I21*'Credit Terms'!$B20+'Sales Forecast'!H21*'Credit Terms'!$C20+'Sales Forecast'!G21*'Credit Terms'!$D20)/100</f>
        <v>0</v>
      </c>
      <c r="J22" s="84">
        <f>Products!$C21*('Sales Forecast'!J21*'Credit Terms'!$B20+'Sales Forecast'!I21*'Credit Terms'!$C20+'Sales Forecast'!H21*'Credit Terms'!$D20)/100</f>
        <v>0</v>
      </c>
      <c r="K22" s="84">
        <f>Products!$C21*('Sales Forecast'!K21*'Credit Terms'!$B20+'Sales Forecast'!J21*'Credit Terms'!$C20+'Sales Forecast'!I21*'Credit Terms'!$D20)/100</f>
        <v>0</v>
      </c>
      <c r="L22" s="84">
        <f>Products!$C21*('Sales Forecast'!L21*'Credit Terms'!$B20+'Sales Forecast'!K21*'Credit Terms'!$C20+'Sales Forecast'!J21*'Credit Terms'!$D20)/100</f>
        <v>0</v>
      </c>
      <c r="M22" s="84">
        <f>Products!$C21*('Sales Forecast'!M21*'Credit Terms'!$B20+'Sales Forecast'!L21*'Credit Terms'!$C20+'Sales Forecast'!K21*'Credit Terms'!$D20)/100</f>
        <v>0</v>
      </c>
      <c r="N22" s="103">
        <f t="shared" si="0"/>
        <v>0</v>
      </c>
    </row>
    <row r="23" spans="1:14" hidden="1" x14ac:dyDescent="0.2">
      <c r="A23" s="83">
        <f>'Sales Forecast'!A22</f>
        <v>0</v>
      </c>
      <c r="B23" s="84">
        <f>'Sales Forecast'!B22*'Credit Terms'!$B21*Products!$C22/100</f>
        <v>0</v>
      </c>
      <c r="C23" s="84">
        <f>'Sales Forecast'!B22*'Credit Terms'!C21*Products!C22/100+'Sales Forecast'!C22*'Credit Terms'!B21*Products!C22/100</f>
        <v>0</v>
      </c>
      <c r="D23" s="84">
        <f>Products!$C22*('Sales Forecast'!D22*'Credit Terms'!$B21+'Sales Forecast'!C22*'Credit Terms'!$C21+'Sales Forecast'!B22*'Credit Terms'!$D21)/100</f>
        <v>0</v>
      </c>
      <c r="E23" s="84">
        <f>Products!$C22*('Sales Forecast'!E22*'Credit Terms'!$B21+'Sales Forecast'!D22*'Credit Terms'!$C21+'Sales Forecast'!C22*'Credit Terms'!$D21)/100</f>
        <v>0</v>
      </c>
      <c r="F23" s="84">
        <f>Products!$C22*('Sales Forecast'!F22*'Credit Terms'!$B21+'Sales Forecast'!E22*'Credit Terms'!$C21+'Sales Forecast'!D22*'Credit Terms'!$D21)/100</f>
        <v>0</v>
      </c>
      <c r="G23" s="84">
        <f>Products!$C22*('Sales Forecast'!G22*'Credit Terms'!$B21+'Sales Forecast'!F22*'Credit Terms'!$C21+'Sales Forecast'!E22*'Credit Terms'!$D21)/100</f>
        <v>0</v>
      </c>
      <c r="H23" s="84">
        <f>Products!$C22*('Sales Forecast'!H22*'Credit Terms'!$B21+'Sales Forecast'!G22*'Credit Terms'!$C21+'Sales Forecast'!F22*'Credit Terms'!$D21)/100</f>
        <v>0</v>
      </c>
      <c r="I23" s="84">
        <f>Products!$C22*('Sales Forecast'!I22*'Credit Terms'!$B21+'Sales Forecast'!H22*'Credit Terms'!$C21+'Sales Forecast'!G22*'Credit Terms'!$D21)/100</f>
        <v>0</v>
      </c>
      <c r="J23" s="84">
        <f>Products!$C22*('Sales Forecast'!J22*'Credit Terms'!$B21+'Sales Forecast'!I22*'Credit Terms'!$C21+'Sales Forecast'!H22*'Credit Terms'!$D21)/100</f>
        <v>0</v>
      </c>
      <c r="K23" s="84">
        <f>Products!$C22*('Sales Forecast'!K22*'Credit Terms'!$B21+'Sales Forecast'!J22*'Credit Terms'!$C21+'Sales Forecast'!I22*'Credit Terms'!$D21)/100</f>
        <v>0</v>
      </c>
      <c r="L23" s="84">
        <f>Products!$C22*('Sales Forecast'!L22*'Credit Terms'!$B21+'Sales Forecast'!K22*'Credit Terms'!$C21+'Sales Forecast'!J22*'Credit Terms'!$D21)/100</f>
        <v>0</v>
      </c>
      <c r="M23" s="84">
        <f>Products!$C22*('Sales Forecast'!M22*'Credit Terms'!$B21+'Sales Forecast'!L22*'Credit Terms'!$C21+'Sales Forecast'!K22*'Credit Terms'!$D21)/100</f>
        <v>0</v>
      </c>
      <c r="N23" s="103">
        <f t="shared" si="0"/>
        <v>0</v>
      </c>
    </row>
    <row r="24" spans="1:14" hidden="1" x14ac:dyDescent="0.2">
      <c r="A24" s="83">
        <f>'Sales Forecast'!A23</f>
        <v>0</v>
      </c>
      <c r="B24" s="84">
        <f>'Sales Forecast'!B23*'Credit Terms'!$B22*Products!$C23/100</f>
        <v>0</v>
      </c>
      <c r="C24" s="84">
        <f>'Sales Forecast'!B23*'Credit Terms'!C22*Products!C23/100+'Sales Forecast'!C23*'Credit Terms'!B22*Products!C23/100</f>
        <v>0</v>
      </c>
      <c r="D24" s="84">
        <f>Products!$C23*('Sales Forecast'!D23*'Credit Terms'!$B22+'Sales Forecast'!C23*'Credit Terms'!$C22+'Sales Forecast'!B23*'Credit Terms'!$D22)/100</f>
        <v>0</v>
      </c>
      <c r="E24" s="84">
        <f>Products!$C23*('Sales Forecast'!E23*'Credit Terms'!$B22+'Sales Forecast'!D23*'Credit Terms'!$C22+'Sales Forecast'!C23*'Credit Terms'!$D22)/100</f>
        <v>0</v>
      </c>
      <c r="F24" s="84">
        <f>Products!$C23*('Sales Forecast'!F23*'Credit Terms'!$B22+'Sales Forecast'!E23*'Credit Terms'!$C22+'Sales Forecast'!D23*'Credit Terms'!$D22)/100</f>
        <v>0</v>
      </c>
      <c r="G24" s="84">
        <f>Products!$C23*('Sales Forecast'!G23*'Credit Terms'!$B22+'Sales Forecast'!F23*'Credit Terms'!$C22+'Sales Forecast'!E23*'Credit Terms'!$D22)/100</f>
        <v>0</v>
      </c>
      <c r="H24" s="84">
        <f>Products!$C23*('Sales Forecast'!H23*'Credit Terms'!$B22+'Sales Forecast'!G23*'Credit Terms'!$C22+'Sales Forecast'!F23*'Credit Terms'!$D22)/100</f>
        <v>0</v>
      </c>
      <c r="I24" s="84">
        <f>Products!$C23*('Sales Forecast'!I23*'Credit Terms'!$B22+'Sales Forecast'!H23*'Credit Terms'!$C22+'Sales Forecast'!G23*'Credit Terms'!$D22)/100</f>
        <v>0</v>
      </c>
      <c r="J24" s="84">
        <f>Products!$C23*('Sales Forecast'!J23*'Credit Terms'!$B22+'Sales Forecast'!I23*'Credit Terms'!$C22+'Sales Forecast'!H23*'Credit Terms'!$D22)/100</f>
        <v>0</v>
      </c>
      <c r="K24" s="84">
        <f>Products!$C23*('Sales Forecast'!K23*'Credit Terms'!$B22+'Sales Forecast'!J23*'Credit Terms'!$C22+'Sales Forecast'!I23*'Credit Terms'!$D22)/100</f>
        <v>0</v>
      </c>
      <c r="L24" s="84">
        <f>Products!$C23*('Sales Forecast'!L23*'Credit Terms'!$B22+'Sales Forecast'!K23*'Credit Terms'!$C22+'Sales Forecast'!J23*'Credit Terms'!$D22)/100</f>
        <v>0</v>
      </c>
      <c r="M24" s="84">
        <f>Products!$C23*('Sales Forecast'!M23*'Credit Terms'!$B22+'Sales Forecast'!L23*'Credit Terms'!$C22+'Sales Forecast'!K23*'Credit Terms'!$D22)/100</f>
        <v>0</v>
      </c>
      <c r="N24" s="103">
        <f t="shared" si="0"/>
        <v>0</v>
      </c>
    </row>
    <row r="25" spans="1:14" hidden="1" x14ac:dyDescent="0.2">
      <c r="A25" s="83">
        <f>'Sales Forecast'!A24</f>
        <v>0</v>
      </c>
      <c r="B25" s="84">
        <f>'Sales Forecast'!B24*'Credit Terms'!$B23*Products!$C24/100</f>
        <v>0</v>
      </c>
      <c r="C25" s="84">
        <f>'Sales Forecast'!B24*'Credit Terms'!C23*Products!C24/100+'Sales Forecast'!C24*'Credit Terms'!B23*Products!C24/100</f>
        <v>0</v>
      </c>
      <c r="D25" s="84">
        <f>Products!$C24*('Sales Forecast'!D24*'Credit Terms'!$B23+'Sales Forecast'!C24*'Credit Terms'!$C23+'Sales Forecast'!B24*'Credit Terms'!$D23)/100</f>
        <v>0</v>
      </c>
      <c r="E25" s="84">
        <f>Products!$C24*('Sales Forecast'!E24*'Credit Terms'!$B23+'Sales Forecast'!D24*'Credit Terms'!$C23+'Sales Forecast'!C24*'Credit Terms'!$D23)/100</f>
        <v>0</v>
      </c>
      <c r="F25" s="84">
        <f>Products!$C24*('Sales Forecast'!F24*'Credit Terms'!$B23+'Sales Forecast'!E24*'Credit Terms'!$C23+'Sales Forecast'!D24*'Credit Terms'!$D23)/100</f>
        <v>0</v>
      </c>
      <c r="G25" s="84">
        <f>Products!$C24*('Sales Forecast'!G24*'Credit Terms'!$B23+'Sales Forecast'!F24*'Credit Terms'!$C23+'Sales Forecast'!E24*'Credit Terms'!$D23)/100</f>
        <v>0</v>
      </c>
      <c r="H25" s="84">
        <f>Products!$C24*('Sales Forecast'!H24*'Credit Terms'!$B23+'Sales Forecast'!G24*'Credit Terms'!$C23+'Sales Forecast'!F24*'Credit Terms'!$D23)/100</f>
        <v>0</v>
      </c>
      <c r="I25" s="84">
        <f>Products!$C24*('Sales Forecast'!I24*'Credit Terms'!$B23+'Sales Forecast'!H24*'Credit Terms'!$C23+'Sales Forecast'!G24*'Credit Terms'!$D23)/100</f>
        <v>0</v>
      </c>
      <c r="J25" s="84">
        <f>Products!$C24*('Sales Forecast'!J24*'Credit Terms'!$B23+'Sales Forecast'!I24*'Credit Terms'!$C23+'Sales Forecast'!H24*'Credit Terms'!$D23)/100</f>
        <v>0</v>
      </c>
      <c r="K25" s="84">
        <f>Products!$C24*('Sales Forecast'!K24*'Credit Terms'!$B23+'Sales Forecast'!J24*'Credit Terms'!$C23+'Sales Forecast'!I24*'Credit Terms'!$D23)/100</f>
        <v>0</v>
      </c>
      <c r="L25" s="84">
        <f>Products!$C24*('Sales Forecast'!L24*'Credit Terms'!$B23+'Sales Forecast'!K24*'Credit Terms'!$C23+'Sales Forecast'!J24*'Credit Terms'!$D23)/100</f>
        <v>0</v>
      </c>
      <c r="M25" s="84">
        <f>Products!$C24*('Sales Forecast'!M24*'Credit Terms'!$B23+'Sales Forecast'!L24*'Credit Terms'!$C23+'Sales Forecast'!K24*'Credit Terms'!$D23)/100</f>
        <v>0</v>
      </c>
      <c r="N25" s="103">
        <f t="shared" si="0"/>
        <v>0</v>
      </c>
    </row>
    <row r="26" spans="1:14" hidden="1" x14ac:dyDescent="0.2">
      <c r="A26" s="83">
        <f>'Sales Forecast'!A25</f>
        <v>0</v>
      </c>
      <c r="B26" s="84">
        <f>'Sales Forecast'!B25*'Credit Terms'!$B24*Products!$C25/100</f>
        <v>0</v>
      </c>
      <c r="C26" s="84">
        <f>'Sales Forecast'!B25*'Credit Terms'!C24*Products!C25/100+'Sales Forecast'!C25*'Credit Terms'!B24*Products!C25/100</f>
        <v>0</v>
      </c>
      <c r="D26" s="84">
        <f>Products!$C25*('Sales Forecast'!D25*'Credit Terms'!$B24+'Sales Forecast'!C25*'Credit Terms'!$C24+'Sales Forecast'!B25*'Credit Terms'!$D24)/100</f>
        <v>0</v>
      </c>
      <c r="E26" s="84">
        <f>Products!$C25*('Sales Forecast'!E25*'Credit Terms'!$B24+'Sales Forecast'!D25*'Credit Terms'!$C24+'Sales Forecast'!C25*'Credit Terms'!$D24)/100</f>
        <v>0</v>
      </c>
      <c r="F26" s="84">
        <f>Products!$C25*('Sales Forecast'!F25*'Credit Terms'!$B24+'Sales Forecast'!E25*'Credit Terms'!$C24+'Sales Forecast'!D25*'Credit Terms'!$D24)/100</f>
        <v>0</v>
      </c>
      <c r="G26" s="84">
        <f>Products!$C25*('Sales Forecast'!G25*'Credit Terms'!$B24+'Sales Forecast'!F25*'Credit Terms'!$C24+'Sales Forecast'!E25*'Credit Terms'!$D24)/100</f>
        <v>0</v>
      </c>
      <c r="H26" s="84">
        <f>Products!$C25*('Sales Forecast'!H25*'Credit Terms'!$B24+'Sales Forecast'!G25*'Credit Terms'!$C24+'Sales Forecast'!F25*'Credit Terms'!$D24)/100</f>
        <v>0</v>
      </c>
      <c r="I26" s="84">
        <f>Products!$C25*('Sales Forecast'!I25*'Credit Terms'!$B24+'Sales Forecast'!H25*'Credit Terms'!$C24+'Sales Forecast'!G25*'Credit Terms'!$D24)/100</f>
        <v>0</v>
      </c>
      <c r="J26" s="84">
        <f>Products!$C25*('Sales Forecast'!J25*'Credit Terms'!$B24+'Sales Forecast'!I25*'Credit Terms'!$C24+'Sales Forecast'!H25*'Credit Terms'!$D24)/100</f>
        <v>0</v>
      </c>
      <c r="K26" s="84">
        <f>Products!$C25*('Sales Forecast'!K25*'Credit Terms'!$B24+'Sales Forecast'!J25*'Credit Terms'!$C24+'Sales Forecast'!I25*'Credit Terms'!$D24)/100</f>
        <v>0</v>
      </c>
      <c r="L26" s="84">
        <f>Products!$C25*('Sales Forecast'!L25*'Credit Terms'!$B24+'Sales Forecast'!K25*'Credit Terms'!$C24+'Sales Forecast'!J25*'Credit Terms'!$D24)/100</f>
        <v>0</v>
      </c>
      <c r="M26" s="84">
        <f>Products!$C25*('Sales Forecast'!M25*'Credit Terms'!$B24+'Sales Forecast'!L25*'Credit Terms'!$C24+'Sales Forecast'!K25*'Credit Terms'!$D24)/100</f>
        <v>0</v>
      </c>
      <c r="N26" s="103">
        <f t="shared" si="0"/>
        <v>0</v>
      </c>
    </row>
    <row r="27" spans="1:14" x14ac:dyDescent="0.2">
      <c r="B27" s="85">
        <f t="shared" ref="B27:M27" si="1">SUM(B7:B26)</f>
        <v>1000</v>
      </c>
      <c r="C27" s="85">
        <f t="shared" si="1"/>
        <v>5764</v>
      </c>
      <c r="D27" s="85">
        <f t="shared" si="1"/>
        <v>16536</v>
      </c>
      <c r="E27" s="85">
        <f t="shared" si="1"/>
        <v>28862</v>
      </c>
      <c r="F27" s="85">
        <f t="shared" si="1"/>
        <v>41638</v>
      </c>
      <c r="G27" s="85">
        <f t="shared" si="1"/>
        <v>49595</v>
      </c>
      <c r="H27" s="85">
        <f t="shared" si="1"/>
        <v>47040</v>
      </c>
      <c r="I27" s="85">
        <f t="shared" si="1"/>
        <v>41910</v>
      </c>
      <c r="J27" s="85">
        <f t="shared" si="1"/>
        <v>38687</v>
      </c>
      <c r="K27" s="85">
        <f t="shared" si="1"/>
        <v>35630</v>
      </c>
      <c r="L27" s="85">
        <f t="shared" si="1"/>
        <v>33530</v>
      </c>
      <c r="M27" s="85">
        <f t="shared" si="1"/>
        <v>30530</v>
      </c>
      <c r="N27" s="103">
        <f t="shared" si="0"/>
        <v>370722</v>
      </c>
    </row>
    <row r="28" spans="1:14" x14ac:dyDescent="0.2">
      <c r="A28" s="97" t="s">
        <v>33</v>
      </c>
      <c r="B28" s="73"/>
      <c r="C28" s="94"/>
      <c r="D28" s="94"/>
      <c r="E28" s="94"/>
      <c r="F28" s="94"/>
      <c r="G28" s="94"/>
      <c r="H28" s="94"/>
      <c r="I28" s="94"/>
      <c r="J28" s="94"/>
      <c r="K28" s="94"/>
      <c r="L28" s="94"/>
      <c r="M28" s="94"/>
      <c r="N28" s="68"/>
    </row>
    <row r="29" spans="1:14" x14ac:dyDescent="0.2">
      <c r="A29" s="87" t="str">
        <f>'Sales Forecast'!A6</f>
        <v>Design</v>
      </c>
      <c r="B29" s="86">
        <f>('Sales Forecast'!B6*'Credit Terms'!$G5)*Products!$D6/100</f>
        <v>0</v>
      </c>
      <c r="C29" s="86">
        <f>('Sales Forecast'!B6*'Credit Terms'!$H5+'Sales Forecast'!C6*'Credit Terms'!$G5)*Products!$D6/100</f>
        <v>750</v>
      </c>
      <c r="D29" s="86">
        <f>('Sales Forecast'!B6*'Credit Terms'!$I5+'Sales Forecast'!C6*'Credit Terms'!$H5+'Sales Forecast'!D6*'Credit Terms'!$G5)*Products!$D6/100</f>
        <v>2307.5</v>
      </c>
      <c r="E29" s="86">
        <f>('Sales Forecast'!C6*'Credit Terms'!$I5+'Sales Forecast'!D6*'Credit Terms'!$H5+'Sales Forecast'!E6*'Credit Terms'!$G5)*Products!$D6/100</f>
        <v>4205</v>
      </c>
      <c r="F29" s="86">
        <f>('Sales Forecast'!D6*'Credit Terms'!$I5+'Sales Forecast'!E6*'Credit Terms'!$H5+'Sales Forecast'!F6*'Credit Terms'!$G5)*Products!$D6/100</f>
        <v>6500</v>
      </c>
      <c r="G29" s="86">
        <f>('Sales Forecast'!E6*'Credit Terms'!$I5+'Sales Forecast'!F6*'Credit Terms'!$H5+'Sales Forecast'!G6*'Credit Terms'!$G5)*Products!$D6/100</f>
        <v>7500</v>
      </c>
      <c r="H29" s="86">
        <f>('Sales Forecast'!F6*'Credit Terms'!$I5+'Sales Forecast'!G6*'Credit Terms'!$H5+'Sales Forecast'!H6*'Credit Terms'!$G5)*Products!$D6/100</f>
        <v>5250</v>
      </c>
      <c r="I29" s="86">
        <f>('Sales Forecast'!G6*'Credit Terms'!$I5+'Sales Forecast'!H6*'Credit Terms'!$H5+'Sales Forecast'!I6*'Credit Terms'!$G5)*Products!$D6/100</f>
        <v>3000</v>
      </c>
      <c r="J29" s="86">
        <f>('Sales Forecast'!H6*'Credit Terms'!$I5+'Sales Forecast'!I6*'Credit Terms'!$H5+'Sales Forecast'!J6*'Credit Terms'!$G5)*Products!$D6/100</f>
        <v>1750</v>
      </c>
      <c r="K29" s="86">
        <f>('Sales Forecast'!I6*'Credit Terms'!$I5+'Sales Forecast'!J6*'Credit Terms'!$H5+'Sales Forecast'!K6*'Credit Terms'!$G5)*Products!$D6/100</f>
        <v>2000</v>
      </c>
      <c r="L29" s="86">
        <f>('Sales Forecast'!J6*'Credit Terms'!$I5+'Sales Forecast'!K6*'Credit Terms'!$H5+'Sales Forecast'!L6*'Credit Terms'!$G5)*Products!$D6/100</f>
        <v>1750</v>
      </c>
      <c r="M29" s="86">
        <f>('Sales Forecast'!K6*'Credit Terms'!$I5+'Sales Forecast'!L6*'Credit Terms'!$H5+'Sales Forecast'!M6*'Credit Terms'!$G5)*Products!$D6/100</f>
        <v>1250</v>
      </c>
      <c r="N29" s="103">
        <f>SUM(B29:M29)</f>
        <v>36262.5</v>
      </c>
    </row>
    <row r="30" spans="1:14" x14ac:dyDescent="0.2">
      <c r="A30" s="87" t="str">
        <f>'Sales Forecast'!A7</f>
        <v>Installation</v>
      </c>
      <c r="B30" s="86">
        <f>('Sales Forecast'!B7*'Credit Terms'!$G6)*Products!$D7/100</f>
        <v>0</v>
      </c>
      <c r="C30" s="86">
        <f>('Sales Forecast'!B7*'Credit Terms'!$H6+'Sales Forecast'!C7*'Credit Terms'!$G6)*Products!$D7/100</f>
        <v>450</v>
      </c>
      <c r="D30" s="86">
        <f>('Sales Forecast'!B7*'Credit Terms'!$I6+'Sales Forecast'!C7*'Credit Terms'!$H6+'Sales Forecast'!D7*'Credit Terms'!$G6)*Products!$D7/100</f>
        <v>1500</v>
      </c>
      <c r="E30" s="86">
        <f>('Sales Forecast'!C7*'Credit Terms'!$I6+'Sales Forecast'!D7*'Credit Terms'!$H6+'Sales Forecast'!E7*'Credit Terms'!$G6)*Products!$D7/100</f>
        <v>4275</v>
      </c>
      <c r="F30" s="86">
        <f>('Sales Forecast'!D7*'Credit Terms'!$I6+'Sales Forecast'!E7*'Credit Terms'!$H6+'Sales Forecast'!F7*'Credit Terms'!$G6)*Products!$D7/100</f>
        <v>6650</v>
      </c>
      <c r="G30" s="86">
        <f>('Sales Forecast'!E7*'Credit Terms'!$I6+'Sales Forecast'!F7*'Credit Terms'!$H6+'Sales Forecast'!G7*'Credit Terms'!$G6)*Products!$D7/100</f>
        <v>7125</v>
      </c>
      <c r="H30" s="86">
        <f>('Sales Forecast'!F7*'Credit Terms'!$I6+'Sales Forecast'!G7*'Credit Terms'!$H6+'Sales Forecast'!H7*'Credit Terms'!$G6)*Products!$D7/100</f>
        <v>4625</v>
      </c>
      <c r="I30" s="86">
        <f>('Sales Forecast'!G7*'Credit Terms'!$I6+'Sales Forecast'!H7*'Credit Terms'!$H6+'Sales Forecast'!I7*'Credit Terms'!$G6)*Products!$D7/100</f>
        <v>2150</v>
      </c>
      <c r="J30" s="86">
        <f>('Sales Forecast'!H7*'Credit Terms'!$I6+'Sales Forecast'!I7*'Credit Terms'!$H6+'Sales Forecast'!J7*'Credit Terms'!$G6)*Products!$D7/100</f>
        <v>725</v>
      </c>
      <c r="K30" s="86">
        <f>('Sales Forecast'!I7*'Credit Terms'!$I6+'Sales Forecast'!J7*'Credit Terms'!$H6+'Sales Forecast'!K7*'Credit Terms'!$G6)*Products!$D7/100</f>
        <v>500</v>
      </c>
      <c r="L30" s="86">
        <f>('Sales Forecast'!J7*'Credit Terms'!$I6+'Sales Forecast'!K7*'Credit Terms'!$H6+'Sales Forecast'!L7*'Credit Terms'!$G6)*Products!$D7/100</f>
        <v>500</v>
      </c>
      <c r="M30" s="86">
        <f>('Sales Forecast'!K7*'Credit Terms'!$I6+'Sales Forecast'!L7*'Credit Terms'!$H6+'Sales Forecast'!M7*'Credit Terms'!$G6)*Products!$D7/100</f>
        <v>500</v>
      </c>
      <c r="N30" s="103">
        <f t="shared" ref="N30:N47" si="2">SUM(B30:M30)</f>
        <v>29000</v>
      </c>
    </row>
    <row r="31" spans="1:14" x14ac:dyDescent="0.2">
      <c r="A31" s="87" t="str">
        <f>'Sales Forecast'!A8</f>
        <v>Phone support</v>
      </c>
      <c r="B31" s="86">
        <f>('Sales Forecast'!B8*'Credit Terms'!$G7)*Products!$D8/100</f>
        <v>0</v>
      </c>
      <c r="C31" s="86">
        <f>('Sales Forecast'!B8*'Credit Terms'!$H7+'Sales Forecast'!C8*'Credit Terms'!$G7)*Products!$D8/100</f>
        <v>0</v>
      </c>
      <c r="D31" s="86">
        <f>('Sales Forecast'!B8*'Credit Terms'!$I7+'Sales Forecast'!C8*'Credit Terms'!$H7+'Sales Forecast'!D8*'Credit Terms'!$G7)*Products!$D8/100</f>
        <v>360</v>
      </c>
      <c r="E31" s="86">
        <f>('Sales Forecast'!C8*'Credit Terms'!$I7+'Sales Forecast'!D8*'Credit Terms'!$H7+'Sales Forecast'!E8*'Credit Terms'!$G7)*Products!$D8/100</f>
        <v>816</v>
      </c>
      <c r="F31" s="86">
        <f>('Sales Forecast'!D8*'Credit Terms'!$I7+'Sales Forecast'!E8*'Credit Terms'!$H7+'Sales Forecast'!F8*'Credit Terms'!$G7)*Products!$D8/100</f>
        <v>1404</v>
      </c>
      <c r="G31" s="86">
        <f>('Sales Forecast'!E8*'Credit Terms'!$I7+'Sales Forecast'!F8*'Credit Terms'!$H7+'Sales Forecast'!G8*'Credit Terms'!$G7)*Products!$D8/100</f>
        <v>1980</v>
      </c>
      <c r="H31" s="86">
        <f>('Sales Forecast'!F8*'Credit Terms'!$I7+'Sales Forecast'!G8*'Credit Terms'!$H7+'Sales Forecast'!H8*'Credit Terms'!$G7)*Products!$D8/100</f>
        <v>2580</v>
      </c>
      <c r="I31" s="86">
        <f>('Sales Forecast'!G8*'Credit Terms'!$I7+'Sales Forecast'!H8*'Credit Terms'!$H7+'Sales Forecast'!I8*'Credit Terms'!$G7)*Products!$D8/100</f>
        <v>3180</v>
      </c>
      <c r="J31" s="86">
        <f>('Sales Forecast'!H8*'Credit Terms'!$I7+'Sales Forecast'!I8*'Credit Terms'!$H7+'Sales Forecast'!J8*'Credit Terms'!$G7)*Products!$D8/100</f>
        <v>3780</v>
      </c>
      <c r="K31" s="86">
        <f>('Sales Forecast'!I8*'Credit Terms'!$I7+'Sales Forecast'!J8*'Credit Terms'!$H7+'Sales Forecast'!K8*'Credit Terms'!$G7)*Products!$D8/100</f>
        <v>3480</v>
      </c>
      <c r="L31" s="86">
        <f>('Sales Forecast'!J8*'Credit Terms'!$I7+'Sales Forecast'!K8*'Credit Terms'!$H7+'Sales Forecast'!L8*'Credit Terms'!$G7)*Products!$D8/100</f>
        <v>2940</v>
      </c>
      <c r="M31" s="86">
        <f>('Sales Forecast'!K8*'Credit Terms'!$I7+'Sales Forecast'!L8*'Credit Terms'!$H7+'Sales Forecast'!M8*'Credit Terms'!$G7)*Products!$D8/100</f>
        <v>2220</v>
      </c>
      <c r="N31" s="103">
        <f t="shared" si="2"/>
        <v>22740</v>
      </c>
    </row>
    <row r="32" spans="1:14" x14ac:dyDescent="0.2">
      <c r="A32" s="87" t="str">
        <f>'Sales Forecast'!A9</f>
        <v>Emergency call out</v>
      </c>
      <c r="B32" s="86">
        <f>('Sales Forecast'!B9*'Credit Terms'!$G8)*Products!$D9/100</f>
        <v>0</v>
      </c>
      <c r="C32" s="86">
        <f>('Sales Forecast'!B9*'Credit Terms'!$H8+'Sales Forecast'!C9*'Credit Terms'!$G8)*Products!$D9/100</f>
        <v>0</v>
      </c>
      <c r="D32" s="86">
        <f>('Sales Forecast'!B9*'Credit Terms'!$I8+'Sales Forecast'!C9*'Credit Terms'!$H8+'Sales Forecast'!D9*'Credit Terms'!$G8)*Products!$D9/100</f>
        <v>1400</v>
      </c>
      <c r="E32" s="86">
        <f>('Sales Forecast'!C9*'Credit Terms'!$I8+'Sales Forecast'!D9*'Credit Terms'!$H8+'Sales Forecast'!E9*'Credit Terms'!$G8)*Products!$D9/100</f>
        <v>2030</v>
      </c>
      <c r="F32" s="86">
        <f>('Sales Forecast'!D9*'Credit Terms'!$I8+'Sales Forecast'!E9*'Credit Terms'!$H8+'Sales Forecast'!F9*'Credit Terms'!$G8)*Products!$D9/100</f>
        <v>2660</v>
      </c>
      <c r="G32" s="86">
        <f>('Sales Forecast'!E9*'Credit Terms'!$I8+'Sales Forecast'!F9*'Credit Terms'!$H8+'Sales Forecast'!G9*'Credit Terms'!$G8)*Products!$D9/100</f>
        <v>3080</v>
      </c>
      <c r="H32" s="86">
        <f>('Sales Forecast'!F9*'Credit Terms'!$I8+'Sales Forecast'!G9*'Credit Terms'!$H8+'Sales Forecast'!H9*'Credit Terms'!$G8)*Products!$D9/100</f>
        <v>3430</v>
      </c>
      <c r="I32" s="86">
        <f>('Sales Forecast'!G9*'Credit Terms'!$I8+'Sales Forecast'!H9*'Credit Terms'!$H8+'Sales Forecast'!I9*'Credit Terms'!$G8)*Products!$D9/100</f>
        <v>2940</v>
      </c>
      <c r="J32" s="86">
        <f>('Sales Forecast'!H9*'Credit Terms'!$I8+'Sales Forecast'!I9*'Credit Terms'!$H8+'Sales Forecast'!J9*'Credit Terms'!$G8)*Products!$D9/100</f>
        <v>2240</v>
      </c>
      <c r="K32" s="86">
        <f>('Sales Forecast'!I9*'Credit Terms'!$I8+'Sales Forecast'!J9*'Credit Terms'!$H8+'Sales Forecast'!K9*'Credit Terms'!$G8)*Products!$D9/100</f>
        <v>1540</v>
      </c>
      <c r="L32" s="86">
        <f>('Sales Forecast'!J9*'Credit Terms'!$I8+'Sales Forecast'!K9*'Credit Terms'!$H8+'Sales Forecast'!L9*'Credit Terms'!$G8)*Products!$D9/100</f>
        <v>1400</v>
      </c>
      <c r="M32" s="86">
        <f>('Sales Forecast'!K9*'Credit Terms'!$I8+'Sales Forecast'!L9*'Credit Terms'!$H8+'Sales Forecast'!M9*'Credit Terms'!$G8)*Products!$D9/100</f>
        <v>1400</v>
      </c>
      <c r="N32" s="103">
        <f t="shared" si="2"/>
        <v>22120</v>
      </c>
    </row>
    <row r="33" spans="1:14" x14ac:dyDescent="0.2">
      <c r="A33" s="87" t="str">
        <f>'Sales Forecast'!A10</f>
        <v>Software sales</v>
      </c>
      <c r="B33" s="86">
        <f>('Sales Forecast'!B10*'Credit Terms'!$G9)*Products!$D10/100</f>
        <v>300</v>
      </c>
      <c r="C33" s="86">
        <f>('Sales Forecast'!B10*'Credit Terms'!$H9+'Sales Forecast'!C10*'Credit Terms'!$G9)*Products!$D10/100</f>
        <v>2250</v>
      </c>
      <c r="D33" s="86">
        <f>('Sales Forecast'!B10*'Credit Terms'!$I9+'Sales Forecast'!C10*'Credit Terms'!$H9+'Sales Forecast'!D10*'Credit Terms'!$G9)*Products!$D10/100</f>
        <v>6450</v>
      </c>
      <c r="E33" s="86">
        <f>('Sales Forecast'!C10*'Credit Terms'!$I9+'Sales Forecast'!D10*'Credit Terms'!$H9+'Sales Forecast'!E10*'Credit Terms'!$G9)*Products!$D10/100</f>
        <v>10275</v>
      </c>
      <c r="F33" s="86">
        <f>('Sales Forecast'!D10*'Credit Terms'!$I9+'Sales Forecast'!E10*'Credit Terms'!$H9+'Sales Forecast'!F10*'Credit Terms'!$G9)*Products!$D10/100</f>
        <v>12375</v>
      </c>
      <c r="G33" s="86">
        <f>('Sales Forecast'!E10*'Credit Terms'!$I9+'Sales Forecast'!F10*'Credit Terms'!$H9+'Sales Forecast'!G10*'Credit Terms'!$G9)*Products!$D10/100</f>
        <v>14100</v>
      </c>
      <c r="H33" s="86">
        <f>('Sales Forecast'!F10*'Credit Terms'!$I9+'Sales Forecast'!G10*'Credit Terms'!$H9+'Sales Forecast'!H10*'Credit Terms'!$G9)*Products!$D10/100</f>
        <v>15300</v>
      </c>
      <c r="I33" s="86">
        <f>('Sales Forecast'!G10*'Credit Terms'!$I9+'Sales Forecast'!H10*'Credit Terms'!$H9+'Sales Forecast'!I10*'Credit Terms'!$G9)*Products!$D10/100</f>
        <v>16350</v>
      </c>
      <c r="J33" s="86">
        <f>('Sales Forecast'!H10*'Credit Terms'!$I9+'Sales Forecast'!I10*'Credit Terms'!$H9+'Sales Forecast'!J10*'Credit Terms'!$G9)*Products!$D10/100</f>
        <v>17550</v>
      </c>
      <c r="K33" s="86">
        <f>('Sales Forecast'!I10*'Credit Terms'!$I9+'Sales Forecast'!J10*'Credit Terms'!$H9+'Sales Forecast'!K10*'Credit Terms'!$G9)*Products!$D10/100</f>
        <v>18000</v>
      </c>
      <c r="L33" s="86">
        <f>('Sales Forecast'!J10*'Credit Terms'!$I9+'Sales Forecast'!K10*'Credit Terms'!$H9+'Sales Forecast'!L10*'Credit Terms'!$G9)*Products!$D10/100</f>
        <v>18000</v>
      </c>
      <c r="M33" s="86">
        <f>('Sales Forecast'!K10*'Credit Terms'!$I9+'Sales Forecast'!L10*'Credit Terms'!$H9+'Sales Forecast'!M10*'Credit Terms'!$G9)*Products!$D10/100</f>
        <v>17400</v>
      </c>
      <c r="N33" s="103">
        <f t="shared" si="2"/>
        <v>148350</v>
      </c>
    </row>
    <row r="34" spans="1:14" hidden="1" x14ac:dyDescent="0.2">
      <c r="A34" s="87">
        <f>'Sales Forecast'!A11</f>
        <v>0</v>
      </c>
      <c r="B34" s="86">
        <f>('Sales Forecast'!B11*'Credit Terms'!$G10)*Products!$D11/100</f>
        <v>0</v>
      </c>
      <c r="C34" s="86">
        <f>('Sales Forecast'!B11*'Credit Terms'!$H10+'Sales Forecast'!C11*'Credit Terms'!$G10)*Products!$D11/100</f>
        <v>0</v>
      </c>
      <c r="D34" s="86">
        <f>('Sales Forecast'!B11*'Credit Terms'!$I10+'Sales Forecast'!C11*'Credit Terms'!$H10+'Sales Forecast'!D11*'Credit Terms'!$G10)*Products!$D11/100</f>
        <v>0</v>
      </c>
      <c r="E34" s="86">
        <f>('Sales Forecast'!C11*'Credit Terms'!$I10+'Sales Forecast'!D11*'Credit Terms'!$H10+'Sales Forecast'!E11*'Credit Terms'!$G10)*Products!$D11/100</f>
        <v>0</v>
      </c>
      <c r="F34" s="86">
        <f>('Sales Forecast'!D11*'Credit Terms'!$I10+'Sales Forecast'!E11*'Credit Terms'!$H10+'Sales Forecast'!F11*'Credit Terms'!$G10)*Products!$D11/100</f>
        <v>0</v>
      </c>
      <c r="G34" s="86">
        <f>('Sales Forecast'!E11*'Credit Terms'!$I10+'Sales Forecast'!F11*'Credit Terms'!$H10+'Sales Forecast'!G11*'Credit Terms'!$G10)*Products!$D11/100</f>
        <v>0</v>
      </c>
      <c r="H34" s="86">
        <f>('Sales Forecast'!F11*'Credit Terms'!$I10+'Sales Forecast'!G11*'Credit Terms'!$H10+'Sales Forecast'!H11*'Credit Terms'!$G10)*Products!$D11/100</f>
        <v>0</v>
      </c>
      <c r="I34" s="86">
        <f>('Sales Forecast'!G11*'Credit Terms'!$I10+'Sales Forecast'!H11*'Credit Terms'!$H10+'Sales Forecast'!I11*'Credit Terms'!$G10)*Products!$D11/100</f>
        <v>0</v>
      </c>
      <c r="J34" s="86">
        <f>('Sales Forecast'!H11*'Credit Terms'!$I10+'Sales Forecast'!I11*'Credit Terms'!$H10+'Sales Forecast'!J11*'Credit Terms'!$G10)*Products!$D11/100</f>
        <v>0</v>
      </c>
      <c r="K34" s="86">
        <f>('Sales Forecast'!I11*'Credit Terms'!$I10+'Sales Forecast'!J11*'Credit Terms'!$H10+'Sales Forecast'!K11*'Credit Terms'!$G10)*Products!$D11/100</f>
        <v>0</v>
      </c>
      <c r="L34" s="86">
        <f>('Sales Forecast'!J11*'Credit Terms'!$I10+'Sales Forecast'!K11*'Credit Terms'!$H10+'Sales Forecast'!L11*'Credit Terms'!$G10)*Products!$D11/100</f>
        <v>0</v>
      </c>
      <c r="M34" s="86">
        <f>('Sales Forecast'!K11*'Credit Terms'!$I10+'Sales Forecast'!L11*'Credit Terms'!$H10+'Sales Forecast'!M11*'Credit Terms'!$G10)*Products!$D11/100</f>
        <v>0</v>
      </c>
      <c r="N34" s="103">
        <f t="shared" si="2"/>
        <v>0</v>
      </c>
    </row>
    <row r="35" spans="1:14" hidden="1" x14ac:dyDescent="0.2">
      <c r="A35" s="87">
        <f>'Sales Forecast'!A12</f>
        <v>0</v>
      </c>
      <c r="B35" s="86">
        <f>('Sales Forecast'!B12*'Credit Terms'!$G11)*Products!$D12/100</f>
        <v>0</v>
      </c>
      <c r="C35" s="86">
        <f>('Sales Forecast'!B12*'Credit Terms'!$H11+'Sales Forecast'!C12*'Credit Terms'!$G11)*Products!$D12/100</f>
        <v>0</v>
      </c>
      <c r="D35" s="86">
        <f>('Sales Forecast'!B12*'Credit Terms'!$I11+'Sales Forecast'!C12*'Credit Terms'!$H11+'Sales Forecast'!D12*'Credit Terms'!$G11)*Products!$D12/100</f>
        <v>0</v>
      </c>
      <c r="E35" s="86">
        <f>('Sales Forecast'!C12*'Credit Terms'!$I11+'Sales Forecast'!D12*'Credit Terms'!$H11+'Sales Forecast'!E12*'Credit Terms'!$G11)*Products!$D12/100</f>
        <v>0</v>
      </c>
      <c r="F35" s="86">
        <f>('Sales Forecast'!D12*'Credit Terms'!$I11+'Sales Forecast'!E12*'Credit Terms'!$H11+'Sales Forecast'!F12*'Credit Terms'!$G11)*Products!$D12/100</f>
        <v>0</v>
      </c>
      <c r="G35" s="86">
        <f>('Sales Forecast'!E12*'Credit Terms'!$I11+'Sales Forecast'!F12*'Credit Terms'!$H11+'Sales Forecast'!G12*'Credit Terms'!$G11)*Products!$D12/100</f>
        <v>0</v>
      </c>
      <c r="H35" s="86">
        <f>('Sales Forecast'!F12*'Credit Terms'!$I11+'Sales Forecast'!G12*'Credit Terms'!$H11+'Sales Forecast'!H12*'Credit Terms'!$G11)*Products!$D12/100</f>
        <v>0</v>
      </c>
      <c r="I35" s="86">
        <f>('Sales Forecast'!G12*'Credit Terms'!$I11+'Sales Forecast'!H12*'Credit Terms'!$H11+'Sales Forecast'!I12*'Credit Terms'!$G11)*Products!$D12/100</f>
        <v>0</v>
      </c>
      <c r="J35" s="86">
        <f>('Sales Forecast'!H12*'Credit Terms'!$I11+'Sales Forecast'!I12*'Credit Terms'!$H11+'Sales Forecast'!J12*'Credit Terms'!$G11)*Products!$D12/100</f>
        <v>0</v>
      </c>
      <c r="K35" s="86">
        <f>('Sales Forecast'!I12*'Credit Terms'!$I11+'Sales Forecast'!J12*'Credit Terms'!$H11+'Sales Forecast'!K12*'Credit Terms'!$G11)*Products!$D12/100</f>
        <v>0</v>
      </c>
      <c r="L35" s="86">
        <f>('Sales Forecast'!J12*'Credit Terms'!$I11+'Sales Forecast'!K12*'Credit Terms'!$H11+'Sales Forecast'!L12*'Credit Terms'!$G11)*Products!$D12/100</f>
        <v>0</v>
      </c>
      <c r="M35" s="86">
        <f>('Sales Forecast'!K12*'Credit Terms'!$I11+'Sales Forecast'!L12*'Credit Terms'!$H11+'Sales Forecast'!M12*'Credit Terms'!$G11)*Products!$D12/100</f>
        <v>0</v>
      </c>
      <c r="N35" s="103">
        <f t="shared" si="2"/>
        <v>0</v>
      </c>
    </row>
    <row r="36" spans="1:14" hidden="1" x14ac:dyDescent="0.2">
      <c r="A36" s="87">
        <f>'Sales Forecast'!A13</f>
        <v>0</v>
      </c>
      <c r="B36" s="86">
        <f>('Sales Forecast'!B13*'Credit Terms'!$G12)*Products!$D13/100</f>
        <v>0</v>
      </c>
      <c r="C36" s="86">
        <f>('Sales Forecast'!B13*'Credit Terms'!$H12+'Sales Forecast'!C13*'Credit Terms'!$G12)*Products!$D13/100</f>
        <v>0</v>
      </c>
      <c r="D36" s="86">
        <f>('Sales Forecast'!B13*'Credit Terms'!$I12+'Sales Forecast'!C13*'Credit Terms'!$H12+'Sales Forecast'!D13*'Credit Terms'!$G12)*Products!$D13/100</f>
        <v>0</v>
      </c>
      <c r="E36" s="86">
        <f>('Sales Forecast'!C13*'Credit Terms'!$I12+'Sales Forecast'!D13*'Credit Terms'!$H12+'Sales Forecast'!E13*'Credit Terms'!$G12)*Products!$D13/100</f>
        <v>0</v>
      </c>
      <c r="F36" s="86">
        <f>('Sales Forecast'!D13*'Credit Terms'!$I12+'Sales Forecast'!E13*'Credit Terms'!$H12+'Sales Forecast'!F13*'Credit Terms'!$G12)*Products!$D13/100</f>
        <v>0</v>
      </c>
      <c r="G36" s="86">
        <f>('Sales Forecast'!E13*'Credit Terms'!$I12+'Sales Forecast'!F13*'Credit Terms'!$H12+'Sales Forecast'!G13*'Credit Terms'!$G12)*Products!$D13/100</f>
        <v>0</v>
      </c>
      <c r="H36" s="86">
        <f>('Sales Forecast'!F13*'Credit Terms'!$I12+'Sales Forecast'!G13*'Credit Terms'!$H12+'Sales Forecast'!H13*'Credit Terms'!$G12)*Products!$D13/100</f>
        <v>0</v>
      </c>
      <c r="I36" s="86">
        <f>('Sales Forecast'!G13*'Credit Terms'!$I12+'Sales Forecast'!H13*'Credit Terms'!$H12+'Sales Forecast'!I13*'Credit Terms'!$G12)*Products!$D13/100</f>
        <v>0</v>
      </c>
      <c r="J36" s="86">
        <f>('Sales Forecast'!H13*'Credit Terms'!$I12+'Sales Forecast'!I13*'Credit Terms'!$H12+'Sales Forecast'!J13*'Credit Terms'!$G12)*Products!$D13/100</f>
        <v>0</v>
      </c>
      <c r="K36" s="86">
        <f>('Sales Forecast'!I13*'Credit Terms'!$I12+'Sales Forecast'!J13*'Credit Terms'!$H12+'Sales Forecast'!K13*'Credit Terms'!$G12)*Products!$D13/100</f>
        <v>0</v>
      </c>
      <c r="L36" s="86">
        <f>('Sales Forecast'!J13*'Credit Terms'!$I12+'Sales Forecast'!K13*'Credit Terms'!$H12+'Sales Forecast'!L13*'Credit Terms'!$G12)*Products!$D13/100</f>
        <v>0</v>
      </c>
      <c r="M36" s="86">
        <f>('Sales Forecast'!K13*'Credit Terms'!$I12+'Sales Forecast'!L13*'Credit Terms'!$H12+'Sales Forecast'!M13*'Credit Terms'!$G12)*Products!$D13/100</f>
        <v>0</v>
      </c>
      <c r="N36" s="103">
        <f t="shared" si="2"/>
        <v>0</v>
      </c>
    </row>
    <row r="37" spans="1:14" hidden="1" x14ac:dyDescent="0.2">
      <c r="A37" s="87">
        <f>'Sales Forecast'!A14</f>
        <v>0</v>
      </c>
      <c r="B37" s="86">
        <f>('Sales Forecast'!B14*'Credit Terms'!$G13)*Products!$D14/100</f>
        <v>0</v>
      </c>
      <c r="C37" s="86">
        <f>('Sales Forecast'!B14*'Credit Terms'!$H13+'Sales Forecast'!C14*'Credit Terms'!$G13)*Products!$D14/100</f>
        <v>0</v>
      </c>
      <c r="D37" s="86">
        <f>('Sales Forecast'!B14*'Credit Terms'!$I13+'Sales Forecast'!C14*'Credit Terms'!$H13+'Sales Forecast'!D14*'Credit Terms'!$G13)*Products!$D14/100</f>
        <v>0</v>
      </c>
      <c r="E37" s="86">
        <f>('Sales Forecast'!C14*'Credit Terms'!$I13+'Sales Forecast'!D14*'Credit Terms'!$H13+'Sales Forecast'!E14*'Credit Terms'!$G13)*Products!$D14/100</f>
        <v>0</v>
      </c>
      <c r="F37" s="86">
        <f>('Sales Forecast'!D14*'Credit Terms'!$I13+'Sales Forecast'!E14*'Credit Terms'!$H13+'Sales Forecast'!F14*'Credit Terms'!$G13)*Products!$D14/100</f>
        <v>0</v>
      </c>
      <c r="G37" s="86">
        <f>('Sales Forecast'!E14*'Credit Terms'!$I13+'Sales Forecast'!F14*'Credit Terms'!$H13+'Sales Forecast'!G14*'Credit Terms'!$G13)*Products!$D14/100</f>
        <v>0</v>
      </c>
      <c r="H37" s="86">
        <f>('Sales Forecast'!F14*'Credit Terms'!$I13+'Sales Forecast'!G14*'Credit Terms'!$H13+'Sales Forecast'!H14*'Credit Terms'!$G13)*Products!$D14/100</f>
        <v>0</v>
      </c>
      <c r="I37" s="86">
        <f>('Sales Forecast'!G14*'Credit Terms'!$I13+'Sales Forecast'!H14*'Credit Terms'!$H13+'Sales Forecast'!I14*'Credit Terms'!$G13)*Products!$D14/100</f>
        <v>0</v>
      </c>
      <c r="J37" s="86">
        <f>('Sales Forecast'!H14*'Credit Terms'!$I13+'Sales Forecast'!I14*'Credit Terms'!$H13+'Sales Forecast'!J14*'Credit Terms'!$G13)*Products!$D14/100</f>
        <v>0</v>
      </c>
      <c r="K37" s="86">
        <f>('Sales Forecast'!I14*'Credit Terms'!$I13+'Sales Forecast'!J14*'Credit Terms'!$H13+'Sales Forecast'!K14*'Credit Terms'!$G13)*Products!$D14/100</f>
        <v>0</v>
      </c>
      <c r="L37" s="86">
        <f>('Sales Forecast'!J14*'Credit Terms'!$I13+'Sales Forecast'!K14*'Credit Terms'!$H13+'Sales Forecast'!L14*'Credit Terms'!$G13)*Products!$D14/100</f>
        <v>0</v>
      </c>
      <c r="M37" s="86">
        <f>('Sales Forecast'!K14*'Credit Terms'!$I13+'Sales Forecast'!L14*'Credit Terms'!$H13+'Sales Forecast'!M14*'Credit Terms'!$G13)*Products!$D14/100</f>
        <v>0</v>
      </c>
      <c r="N37" s="103">
        <f t="shared" si="2"/>
        <v>0</v>
      </c>
    </row>
    <row r="38" spans="1:14" hidden="1" x14ac:dyDescent="0.2">
      <c r="A38" s="87">
        <f>'Sales Forecast'!A15</f>
        <v>0</v>
      </c>
      <c r="B38" s="86">
        <f>('Sales Forecast'!B15*'Credit Terms'!$G14)*Products!$D15/100</f>
        <v>0</v>
      </c>
      <c r="C38" s="86">
        <f>('Sales Forecast'!B15*'Credit Terms'!$H14+'Sales Forecast'!C15*'Credit Terms'!$G14)*Products!$D15/100</f>
        <v>0</v>
      </c>
      <c r="D38" s="86">
        <f>('Sales Forecast'!B15*'Credit Terms'!$I14+'Sales Forecast'!C15*'Credit Terms'!$H14+'Sales Forecast'!D15*'Credit Terms'!$G14)*Products!$D15/100</f>
        <v>0</v>
      </c>
      <c r="E38" s="86">
        <f>('Sales Forecast'!C15*'Credit Terms'!$I14+'Sales Forecast'!D15*'Credit Terms'!$H14+'Sales Forecast'!E15*'Credit Terms'!$G14)*Products!$D15/100</f>
        <v>0</v>
      </c>
      <c r="F38" s="86">
        <f>('Sales Forecast'!D15*'Credit Terms'!$I14+'Sales Forecast'!E15*'Credit Terms'!$H14+'Sales Forecast'!F15*'Credit Terms'!$G14)*Products!$D15/100</f>
        <v>0</v>
      </c>
      <c r="G38" s="86">
        <f>('Sales Forecast'!E15*'Credit Terms'!$I14+'Sales Forecast'!F15*'Credit Terms'!$H14+'Sales Forecast'!G15*'Credit Terms'!$G14)*Products!$D15/100</f>
        <v>0</v>
      </c>
      <c r="H38" s="86">
        <f>('Sales Forecast'!F15*'Credit Terms'!$I14+'Sales Forecast'!G15*'Credit Terms'!$H14+'Sales Forecast'!H15*'Credit Terms'!$G14)*Products!$D15/100</f>
        <v>0</v>
      </c>
      <c r="I38" s="86">
        <f>('Sales Forecast'!G15*'Credit Terms'!$I14+'Sales Forecast'!H15*'Credit Terms'!$H14+'Sales Forecast'!I15*'Credit Terms'!$G14)*Products!$D15/100</f>
        <v>0</v>
      </c>
      <c r="J38" s="86">
        <f>('Sales Forecast'!H15*'Credit Terms'!$I14+'Sales Forecast'!I15*'Credit Terms'!$H14+'Sales Forecast'!J15*'Credit Terms'!$G14)*Products!$D15/100</f>
        <v>0</v>
      </c>
      <c r="K38" s="86">
        <f>('Sales Forecast'!I15*'Credit Terms'!$I14+'Sales Forecast'!J15*'Credit Terms'!$H14+'Sales Forecast'!K15*'Credit Terms'!$G14)*Products!$D15/100</f>
        <v>0</v>
      </c>
      <c r="L38" s="86">
        <f>('Sales Forecast'!J15*'Credit Terms'!$I14+'Sales Forecast'!K15*'Credit Terms'!$H14+'Sales Forecast'!L15*'Credit Terms'!$G14)*Products!$D15/100</f>
        <v>0</v>
      </c>
      <c r="M38" s="86">
        <f>('Sales Forecast'!K15*'Credit Terms'!$I14+'Sales Forecast'!L15*'Credit Terms'!$H14+'Sales Forecast'!M15*'Credit Terms'!$G14)*Products!$D15/100</f>
        <v>0</v>
      </c>
      <c r="N38" s="103">
        <f t="shared" si="2"/>
        <v>0</v>
      </c>
    </row>
    <row r="39" spans="1:14" hidden="1" x14ac:dyDescent="0.2">
      <c r="A39" s="87">
        <f>'Sales Forecast'!A16</f>
        <v>0</v>
      </c>
      <c r="B39" s="86">
        <f>('Sales Forecast'!B16*'Credit Terms'!$G15)*Products!$D16/100</f>
        <v>0</v>
      </c>
      <c r="C39" s="86">
        <f>('Sales Forecast'!B16*'Credit Terms'!$H15+'Sales Forecast'!C16*'Credit Terms'!$G15)*Products!$D16/100</f>
        <v>0</v>
      </c>
      <c r="D39" s="86">
        <f>('Sales Forecast'!B16*'Credit Terms'!$I15+'Sales Forecast'!C16*'Credit Terms'!$H15+'Sales Forecast'!D16*'Credit Terms'!$G15)*Products!$D16/100</f>
        <v>0</v>
      </c>
      <c r="E39" s="86">
        <f>('Sales Forecast'!C16*'Credit Terms'!$I15+'Sales Forecast'!D16*'Credit Terms'!$H15+'Sales Forecast'!E16*'Credit Terms'!$G15)*Products!$D16/100</f>
        <v>0</v>
      </c>
      <c r="F39" s="86">
        <f>('Sales Forecast'!D16*'Credit Terms'!$I15+'Sales Forecast'!E16*'Credit Terms'!$H15+'Sales Forecast'!F16*'Credit Terms'!$G15)*Products!$D16/100</f>
        <v>0</v>
      </c>
      <c r="G39" s="86">
        <f>('Sales Forecast'!E16*'Credit Terms'!$I15+'Sales Forecast'!F16*'Credit Terms'!$H15+'Sales Forecast'!G16*'Credit Terms'!$G15)*Products!$D16/100</f>
        <v>0</v>
      </c>
      <c r="H39" s="86">
        <f>('Sales Forecast'!F16*'Credit Terms'!$I15+'Sales Forecast'!G16*'Credit Terms'!$H15+'Sales Forecast'!H16*'Credit Terms'!$G15)*Products!$D16/100</f>
        <v>0</v>
      </c>
      <c r="I39" s="86">
        <f>('Sales Forecast'!G16*'Credit Terms'!$I15+'Sales Forecast'!H16*'Credit Terms'!$H15+'Sales Forecast'!I16*'Credit Terms'!$G15)*Products!$D16/100</f>
        <v>0</v>
      </c>
      <c r="J39" s="86">
        <f>('Sales Forecast'!H16*'Credit Terms'!$I15+'Sales Forecast'!I16*'Credit Terms'!$H15+'Sales Forecast'!J16*'Credit Terms'!$G15)*Products!$D16/100</f>
        <v>0</v>
      </c>
      <c r="K39" s="86">
        <f>('Sales Forecast'!I16*'Credit Terms'!$I15+'Sales Forecast'!J16*'Credit Terms'!$H15+'Sales Forecast'!K16*'Credit Terms'!$G15)*Products!$D16/100</f>
        <v>0</v>
      </c>
      <c r="L39" s="86">
        <f>('Sales Forecast'!J16*'Credit Terms'!$I15+'Sales Forecast'!K16*'Credit Terms'!$H15+'Sales Forecast'!L16*'Credit Terms'!$G15)*Products!$D16/100</f>
        <v>0</v>
      </c>
      <c r="M39" s="86">
        <f>('Sales Forecast'!K16*'Credit Terms'!$I15+'Sales Forecast'!L16*'Credit Terms'!$H15+'Sales Forecast'!M16*'Credit Terms'!$G15)*Products!$D16/100</f>
        <v>0</v>
      </c>
      <c r="N39" s="103">
        <f t="shared" si="2"/>
        <v>0</v>
      </c>
    </row>
    <row r="40" spans="1:14" hidden="1" x14ac:dyDescent="0.2">
      <c r="A40" s="87">
        <f>'Sales Forecast'!A17</f>
        <v>0</v>
      </c>
      <c r="B40" s="86">
        <f>('Sales Forecast'!B17*'Credit Terms'!$G16)*Products!$D17/100</f>
        <v>0</v>
      </c>
      <c r="C40" s="86">
        <f>('Sales Forecast'!B17*'Credit Terms'!$H16+'Sales Forecast'!C17*'Credit Terms'!$G16)*Products!$D17/100</f>
        <v>0</v>
      </c>
      <c r="D40" s="86">
        <f>('Sales Forecast'!B17*'Credit Terms'!$I16+'Sales Forecast'!C17*'Credit Terms'!$H16+'Sales Forecast'!D17*'Credit Terms'!$G16)*Products!$D17/100</f>
        <v>0</v>
      </c>
      <c r="E40" s="86">
        <f>('Sales Forecast'!C17*'Credit Terms'!$I16+'Sales Forecast'!D17*'Credit Terms'!$H16+'Sales Forecast'!E17*'Credit Terms'!$G16)*Products!$D17/100</f>
        <v>0</v>
      </c>
      <c r="F40" s="86">
        <f>('Sales Forecast'!D17*'Credit Terms'!$I16+'Sales Forecast'!E17*'Credit Terms'!$H16+'Sales Forecast'!F17*'Credit Terms'!$G16)*Products!$D17/100</f>
        <v>0</v>
      </c>
      <c r="G40" s="86">
        <f>('Sales Forecast'!E17*'Credit Terms'!$I16+'Sales Forecast'!F17*'Credit Terms'!$H16+'Sales Forecast'!G17*'Credit Terms'!$G16)*Products!$D17/100</f>
        <v>0</v>
      </c>
      <c r="H40" s="86">
        <f>('Sales Forecast'!F17*'Credit Terms'!$I16+'Sales Forecast'!G17*'Credit Terms'!$H16+'Sales Forecast'!H17*'Credit Terms'!$G16)*Products!$D17/100</f>
        <v>0</v>
      </c>
      <c r="I40" s="86">
        <f>('Sales Forecast'!G17*'Credit Terms'!$I16+'Sales Forecast'!H17*'Credit Terms'!$H16+'Sales Forecast'!I17*'Credit Terms'!$G16)*Products!$D17/100</f>
        <v>0</v>
      </c>
      <c r="J40" s="86">
        <f>('Sales Forecast'!H17*'Credit Terms'!$I16+'Sales Forecast'!I17*'Credit Terms'!$H16+'Sales Forecast'!J17*'Credit Terms'!$G16)*Products!$D17/100</f>
        <v>0</v>
      </c>
      <c r="K40" s="86">
        <f>('Sales Forecast'!I17*'Credit Terms'!$I16+'Sales Forecast'!J17*'Credit Terms'!$H16+'Sales Forecast'!K17*'Credit Terms'!$G16)*Products!$D17/100</f>
        <v>0</v>
      </c>
      <c r="L40" s="86">
        <f>('Sales Forecast'!J17*'Credit Terms'!$I16+'Sales Forecast'!K17*'Credit Terms'!$H16+'Sales Forecast'!L17*'Credit Terms'!$G16)*Products!$D17/100</f>
        <v>0</v>
      </c>
      <c r="M40" s="86">
        <f>('Sales Forecast'!K17*'Credit Terms'!$I16+'Sales Forecast'!L17*'Credit Terms'!$H16+'Sales Forecast'!M17*'Credit Terms'!$G16)*Products!$D17/100</f>
        <v>0</v>
      </c>
      <c r="N40" s="103">
        <f t="shared" si="2"/>
        <v>0</v>
      </c>
    </row>
    <row r="41" spans="1:14" hidden="1" x14ac:dyDescent="0.2">
      <c r="A41" s="87">
        <f>'Sales Forecast'!A18</f>
        <v>0</v>
      </c>
      <c r="B41" s="86">
        <f>('Sales Forecast'!B18*'Credit Terms'!$G17)*Products!$D18/100</f>
        <v>0</v>
      </c>
      <c r="C41" s="86">
        <f>('Sales Forecast'!B18*'Credit Terms'!$H17+'Sales Forecast'!C18*'Credit Terms'!$G17)*Products!$D18/100</f>
        <v>0</v>
      </c>
      <c r="D41" s="86">
        <f>('Sales Forecast'!B18*'Credit Terms'!$I17+'Sales Forecast'!C18*'Credit Terms'!$H17+'Sales Forecast'!D18*'Credit Terms'!$G17)*Products!$D18/100</f>
        <v>0</v>
      </c>
      <c r="E41" s="86">
        <f>('Sales Forecast'!C18*'Credit Terms'!$I17+'Sales Forecast'!D18*'Credit Terms'!$H17+'Sales Forecast'!E18*'Credit Terms'!$G17)*Products!$D18/100</f>
        <v>0</v>
      </c>
      <c r="F41" s="86">
        <f>('Sales Forecast'!D18*'Credit Terms'!$I17+'Sales Forecast'!E18*'Credit Terms'!$H17+'Sales Forecast'!F18*'Credit Terms'!$G17)*Products!$D18/100</f>
        <v>0</v>
      </c>
      <c r="G41" s="86">
        <f>('Sales Forecast'!E18*'Credit Terms'!$I17+'Sales Forecast'!F18*'Credit Terms'!$H17+'Sales Forecast'!G18*'Credit Terms'!$G17)*Products!$D18/100</f>
        <v>0</v>
      </c>
      <c r="H41" s="86">
        <f>('Sales Forecast'!F18*'Credit Terms'!$I17+'Sales Forecast'!G18*'Credit Terms'!$H17+'Sales Forecast'!H18*'Credit Terms'!$G17)*Products!$D18/100</f>
        <v>0</v>
      </c>
      <c r="I41" s="86">
        <f>('Sales Forecast'!G18*'Credit Terms'!$I17+'Sales Forecast'!H18*'Credit Terms'!$H17+'Sales Forecast'!I18*'Credit Terms'!$G17)*Products!$D18/100</f>
        <v>0</v>
      </c>
      <c r="J41" s="86">
        <f>('Sales Forecast'!H18*'Credit Terms'!$I17+'Sales Forecast'!I18*'Credit Terms'!$H17+'Sales Forecast'!J18*'Credit Terms'!$G17)*Products!$D18/100</f>
        <v>0</v>
      </c>
      <c r="K41" s="86">
        <f>('Sales Forecast'!I18*'Credit Terms'!$I17+'Sales Forecast'!J18*'Credit Terms'!$H17+'Sales Forecast'!K18*'Credit Terms'!$G17)*Products!$D18/100</f>
        <v>0</v>
      </c>
      <c r="L41" s="86">
        <f>('Sales Forecast'!J18*'Credit Terms'!$I17+'Sales Forecast'!K18*'Credit Terms'!$H17+'Sales Forecast'!L18*'Credit Terms'!$G17)*Products!$D18/100</f>
        <v>0</v>
      </c>
      <c r="M41" s="86">
        <f>('Sales Forecast'!K18*'Credit Terms'!$I17+'Sales Forecast'!L18*'Credit Terms'!$H17+'Sales Forecast'!M18*'Credit Terms'!$G17)*Products!$D18/100</f>
        <v>0</v>
      </c>
      <c r="N41" s="103">
        <f t="shared" si="2"/>
        <v>0</v>
      </c>
    </row>
    <row r="42" spans="1:14" hidden="1" x14ac:dyDescent="0.2">
      <c r="A42" s="87">
        <f>'Sales Forecast'!A19</f>
        <v>0</v>
      </c>
      <c r="B42" s="86">
        <f>('Sales Forecast'!B19*'Credit Terms'!$G18)*Products!$D19/100</f>
        <v>0</v>
      </c>
      <c r="C42" s="86">
        <f>('Sales Forecast'!B19*'Credit Terms'!$H18+'Sales Forecast'!C19*'Credit Terms'!$G18)*Products!$D19/100</f>
        <v>0</v>
      </c>
      <c r="D42" s="86">
        <f>('Sales Forecast'!B19*'Credit Terms'!$I18+'Sales Forecast'!C19*'Credit Terms'!$H18+'Sales Forecast'!D19*'Credit Terms'!$G18)*Products!$D19/100</f>
        <v>0</v>
      </c>
      <c r="E42" s="86">
        <f>('Sales Forecast'!C19*'Credit Terms'!$I18+'Sales Forecast'!D19*'Credit Terms'!$H18+'Sales Forecast'!E19*'Credit Terms'!$G18)*Products!$D19/100</f>
        <v>0</v>
      </c>
      <c r="F42" s="86">
        <f>('Sales Forecast'!D19*'Credit Terms'!$I18+'Sales Forecast'!E19*'Credit Terms'!$H18+'Sales Forecast'!F19*'Credit Terms'!$G18)*Products!$D19/100</f>
        <v>0</v>
      </c>
      <c r="G42" s="86">
        <f>('Sales Forecast'!E19*'Credit Terms'!$I18+'Sales Forecast'!F19*'Credit Terms'!$H18+'Sales Forecast'!G19*'Credit Terms'!$G18)*Products!$D19/100</f>
        <v>0</v>
      </c>
      <c r="H42" s="86">
        <f>('Sales Forecast'!F19*'Credit Terms'!$I18+'Sales Forecast'!G19*'Credit Terms'!$H18+'Sales Forecast'!H19*'Credit Terms'!$G18)*Products!$D19/100</f>
        <v>0</v>
      </c>
      <c r="I42" s="86">
        <f>('Sales Forecast'!G19*'Credit Terms'!$I18+'Sales Forecast'!H19*'Credit Terms'!$H18+'Sales Forecast'!I19*'Credit Terms'!$G18)*Products!$D19/100</f>
        <v>0</v>
      </c>
      <c r="J42" s="86">
        <f>('Sales Forecast'!H19*'Credit Terms'!$I18+'Sales Forecast'!I19*'Credit Terms'!$H18+'Sales Forecast'!J19*'Credit Terms'!$G18)*Products!$D19/100</f>
        <v>0</v>
      </c>
      <c r="K42" s="86">
        <f>('Sales Forecast'!I19*'Credit Terms'!$I18+'Sales Forecast'!J19*'Credit Terms'!$H18+'Sales Forecast'!K19*'Credit Terms'!$G18)*Products!$D19/100</f>
        <v>0</v>
      </c>
      <c r="L42" s="86">
        <f>('Sales Forecast'!J19*'Credit Terms'!$I18+'Sales Forecast'!K19*'Credit Terms'!$H18+'Sales Forecast'!L19*'Credit Terms'!$G18)*Products!$D19/100</f>
        <v>0</v>
      </c>
      <c r="M42" s="86">
        <f>('Sales Forecast'!K19*'Credit Terms'!$I18+'Sales Forecast'!L19*'Credit Terms'!$H18+'Sales Forecast'!M19*'Credit Terms'!$G18)*Products!$D19/100</f>
        <v>0</v>
      </c>
      <c r="N42" s="103">
        <f t="shared" si="2"/>
        <v>0</v>
      </c>
    </row>
    <row r="43" spans="1:14" hidden="1" x14ac:dyDescent="0.2">
      <c r="A43" s="87">
        <f>'Sales Forecast'!A20</f>
        <v>0</v>
      </c>
      <c r="B43" s="86">
        <f>('Sales Forecast'!B20*'Credit Terms'!$G19)*Products!$D20/100</f>
        <v>0</v>
      </c>
      <c r="C43" s="86">
        <f>('Sales Forecast'!B20*'Credit Terms'!$H19+'Sales Forecast'!C20*'Credit Terms'!$G19)*Products!$D20/100</f>
        <v>0</v>
      </c>
      <c r="D43" s="86">
        <f>('Sales Forecast'!B20*'Credit Terms'!$I19+'Sales Forecast'!C20*'Credit Terms'!$H19+'Sales Forecast'!D20*'Credit Terms'!$G19)*Products!$D20/100</f>
        <v>0</v>
      </c>
      <c r="E43" s="86">
        <f>('Sales Forecast'!C20*'Credit Terms'!$I19+'Sales Forecast'!D20*'Credit Terms'!$H19+'Sales Forecast'!E20*'Credit Terms'!$G19)*Products!$D20/100</f>
        <v>0</v>
      </c>
      <c r="F43" s="86">
        <f>('Sales Forecast'!D20*'Credit Terms'!$I19+'Sales Forecast'!E20*'Credit Terms'!$H19+'Sales Forecast'!F20*'Credit Terms'!$G19)*Products!$D20/100</f>
        <v>0</v>
      </c>
      <c r="G43" s="86">
        <f>('Sales Forecast'!E20*'Credit Terms'!$I19+'Sales Forecast'!F20*'Credit Terms'!$H19+'Sales Forecast'!G20*'Credit Terms'!$G19)*Products!$D20/100</f>
        <v>0</v>
      </c>
      <c r="H43" s="86">
        <f>('Sales Forecast'!F20*'Credit Terms'!$I19+'Sales Forecast'!G20*'Credit Terms'!$H19+'Sales Forecast'!H20*'Credit Terms'!$G19)*Products!$D20/100</f>
        <v>0</v>
      </c>
      <c r="I43" s="86">
        <f>('Sales Forecast'!G20*'Credit Terms'!$I19+'Sales Forecast'!H20*'Credit Terms'!$H19+'Sales Forecast'!I20*'Credit Terms'!$G19)*Products!$D20/100</f>
        <v>0</v>
      </c>
      <c r="J43" s="86">
        <f>('Sales Forecast'!H20*'Credit Terms'!$I19+'Sales Forecast'!I20*'Credit Terms'!$H19+'Sales Forecast'!J20*'Credit Terms'!$G19)*Products!$D20/100</f>
        <v>0</v>
      </c>
      <c r="K43" s="86">
        <f>('Sales Forecast'!I20*'Credit Terms'!$I19+'Sales Forecast'!J20*'Credit Terms'!$H19+'Sales Forecast'!K20*'Credit Terms'!$G19)*Products!$D20/100</f>
        <v>0</v>
      </c>
      <c r="L43" s="86">
        <f>('Sales Forecast'!J20*'Credit Terms'!$I19+'Sales Forecast'!K20*'Credit Terms'!$H19+'Sales Forecast'!L20*'Credit Terms'!$G19)*Products!$D20/100</f>
        <v>0</v>
      </c>
      <c r="M43" s="86">
        <f>('Sales Forecast'!K20*'Credit Terms'!$I19+'Sales Forecast'!L20*'Credit Terms'!$H19+'Sales Forecast'!M20*'Credit Terms'!$G19)*Products!$D20/100</f>
        <v>0</v>
      </c>
      <c r="N43" s="103">
        <f t="shared" si="2"/>
        <v>0</v>
      </c>
    </row>
    <row r="44" spans="1:14" hidden="1" x14ac:dyDescent="0.2">
      <c r="A44" s="87">
        <f>'Sales Forecast'!A21</f>
        <v>0</v>
      </c>
      <c r="B44" s="86">
        <f>('Sales Forecast'!B21*'Credit Terms'!$G20)*Products!$D21/100</f>
        <v>0</v>
      </c>
      <c r="C44" s="86">
        <f>('Sales Forecast'!B21*'Credit Terms'!$H20+'Sales Forecast'!C21*'Credit Terms'!$G20)*Products!$D21/100</f>
        <v>0</v>
      </c>
      <c r="D44" s="86">
        <f>('Sales Forecast'!B21*'Credit Terms'!$I20+'Sales Forecast'!C21*'Credit Terms'!$H20+'Sales Forecast'!D21*'Credit Terms'!$G20)*Products!$D21/100</f>
        <v>0</v>
      </c>
      <c r="E44" s="86">
        <f>('Sales Forecast'!C21*'Credit Terms'!$I20+'Sales Forecast'!D21*'Credit Terms'!$H20+'Sales Forecast'!E21*'Credit Terms'!$G20)*Products!$D21/100</f>
        <v>0</v>
      </c>
      <c r="F44" s="86">
        <f>('Sales Forecast'!D21*'Credit Terms'!$I20+'Sales Forecast'!E21*'Credit Terms'!$H20+'Sales Forecast'!F21*'Credit Terms'!$G20)*Products!$D21/100</f>
        <v>0</v>
      </c>
      <c r="G44" s="86">
        <f>('Sales Forecast'!E21*'Credit Terms'!$I20+'Sales Forecast'!F21*'Credit Terms'!$H20+'Sales Forecast'!G21*'Credit Terms'!$G20)*Products!$D21/100</f>
        <v>0</v>
      </c>
      <c r="H44" s="86">
        <f>('Sales Forecast'!F21*'Credit Terms'!$I20+'Sales Forecast'!G21*'Credit Terms'!$H20+'Sales Forecast'!H21*'Credit Terms'!$G20)*Products!$D21/100</f>
        <v>0</v>
      </c>
      <c r="I44" s="86">
        <f>('Sales Forecast'!G21*'Credit Terms'!$I20+'Sales Forecast'!H21*'Credit Terms'!$H20+'Sales Forecast'!I21*'Credit Terms'!$G20)*Products!$D21/100</f>
        <v>0</v>
      </c>
      <c r="J44" s="86">
        <f>('Sales Forecast'!H21*'Credit Terms'!$I20+'Sales Forecast'!I21*'Credit Terms'!$H20+'Sales Forecast'!J21*'Credit Terms'!$G20)*Products!$D21/100</f>
        <v>0</v>
      </c>
      <c r="K44" s="86">
        <f>('Sales Forecast'!I21*'Credit Terms'!$I20+'Sales Forecast'!J21*'Credit Terms'!$H20+'Sales Forecast'!K21*'Credit Terms'!$G20)*Products!$D21/100</f>
        <v>0</v>
      </c>
      <c r="L44" s="86">
        <f>('Sales Forecast'!J21*'Credit Terms'!$I20+'Sales Forecast'!K21*'Credit Terms'!$H20+'Sales Forecast'!L21*'Credit Terms'!$G20)*Products!$D21/100</f>
        <v>0</v>
      </c>
      <c r="M44" s="86">
        <f>('Sales Forecast'!K21*'Credit Terms'!$I20+'Sales Forecast'!L21*'Credit Terms'!$H20+'Sales Forecast'!M21*'Credit Terms'!$G20)*Products!$D21/100</f>
        <v>0</v>
      </c>
      <c r="N44" s="103">
        <f t="shared" si="2"/>
        <v>0</v>
      </c>
    </row>
    <row r="45" spans="1:14" hidden="1" x14ac:dyDescent="0.2">
      <c r="A45" s="87">
        <f>'Sales Forecast'!A22</f>
        <v>0</v>
      </c>
      <c r="B45" s="86">
        <f>('Sales Forecast'!B22*'Credit Terms'!$G21)*Products!$D22/100</f>
        <v>0</v>
      </c>
      <c r="C45" s="86">
        <f>('Sales Forecast'!B22*'Credit Terms'!$H21+'Sales Forecast'!C22*'Credit Terms'!$G21)*Products!$D22/100</f>
        <v>0</v>
      </c>
      <c r="D45" s="86">
        <f>('Sales Forecast'!B22*'Credit Terms'!$I21+'Sales Forecast'!C22*'Credit Terms'!$H21+'Sales Forecast'!D22*'Credit Terms'!$G21)*Products!$D22/100</f>
        <v>0</v>
      </c>
      <c r="E45" s="86">
        <f>('Sales Forecast'!C22*'Credit Terms'!$I21+'Sales Forecast'!D22*'Credit Terms'!$H21+'Sales Forecast'!E22*'Credit Terms'!$G21)*Products!$D22/100</f>
        <v>0</v>
      </c>
      <c r="F45" s="86">
        <f>('Sales Forecast'!D22*'Credit Terms'!$I21+'Sales Forecast'!E22*'Credit Terms'!$H21+'Sales Forecast'!F22*'Credit Terms'!$G21)*Products!$D22/100</f>
        <v>0</v>
      </c>
      <c r="G45" s="86">
        <f>('Sales Forecast'!E22*'Credit Terms'!$I21+'Sales Forecast'!F22*'Credit Terms'!$H21+'Sales Forecast'!G22*'Credit Terms'!$G21)*Products!$D22/100</f>
        <v>0</v>
      </c>
      <c r="H45" s="86">
        <f>('Sales Forecast'!F22*'Credit Terms'!$I21+'Sales Forecast'!G22*'Credit Terms'!$H21+'Sales Forecast'!H22*'Credit Terms'!$G21)*Products!$D22/100</f>
        <v>0</v>
      </c>
      <c r="I45" s="86">
        <f>('Sales Forecast'!G22*'Credit Terms'!$I21+'Sales Forecast'!H22*'Credit Terms'!$H21+'Sales Forecast'!I22*'Credit Terms'!$G21)*Products!$D22/100</f>
        <v>0</v>
      </c>
      <c r="J45" s="86">
        <f>('Sales Forecast'!H22*'Credit Terms'!$I21+'Sales Forecast'!I22*'Credit Terms'!$H21+'Sales Forecast'!J22*'Credit Terms'!$G21)*Products!$D22/100</f>
        <v>0</v>
      </c>
      <c r="K45" s="86">
        <f>('Sales Forecast'!I22*'Credit Terms'!$I21+'Sales Forecast'!J22*'Credit Terms'!$H21+'Sales Forecast'!K22*'Credit Terms'!$G21)*Products!$D22/100</f>
        <v>0</v>
      </c>
      <c r="L45" s="86">
        <f>('Sales Forecast'!J22*'Credit Terms'!$I21+'Sales Forecast'!K22*'Credit Terms'!$H21+'Sales Forecast'!L22*'Credit Terms'!$G21)*Products!$D22/100</f>
        <v>0</v>
      </c>
      <c r="M45" s="86">
        <f>('Sales Forecast'!K22*'Credit Terms'!$I21+'Sales Forecast'!L22*'Credit Terms'!$H21+'Sales Forecast'!M22*'Credit Terms'!$G21)*Products!$D22/100</f>
        <v>0</v>
      </c>
      <c r="N45" s="103">
        <f t="shared" si="2"/>
        <v>0</v>
      </c>
    </row>
    <row r="46" spans="1:14" hidden="1" x14ac:dyDescent="0.2">
      <c r="A46" s="87">
        <f>'Sales Forecast'!A23</f>
        <v>0</v>
      </c>
      <c r="B46" s="86">
        <f>('Sales Forecast'!B23*'Credit Terms'!$G22)*Products!$D23/100</f>
        <v>0</v>
      </c>
      <c r="C46" s="86">
        <f>('Sales Forecast'!B23*'Credit Terms'!$H22+'Sales Forecast'!C23*'Credit Terms'!$G22)*Products!$D23/100</f>
        <v>0</v>
      </c>
      <c r="D46" s="86">
        <f>('Sales Forecast'!B23*'Credit Terms'!$I22+'Sales Forecast'!C23*'Credit Terms'!$H22+'Sales Forecast'!D23*'Credit Terms'!$G22)*Products!$D23/100</f>
        <v>0</v>
      </c>
      <c r="E46" s="86">
        <f>('Sales Forecast'!C23*'Credit Terms'!$I22+'Sales Forecast'!D23*'Credit Terms'!$H22+'Sales Forecast'!E23*'Credit Terms'!$G22)*Products!$D23/100</f>
        <v>0</v>
      </c>
      <c r="F46" s="86">
        <f>('Sales Forecast'!D23*'Credit Terms'!$I22+'Sales Forecast'!E23*'Credit Terms'!$H22+'Sales Forecast'!F23*'Credit Terms'!$G22)*Products!$D23/100</f>
        <v>0</v>
      </c>
      <c r="G46" s="86">
        <f>('Sales Forecast'!E23*'Credit Terms'!$I22+'Sales Forecast'!F23*'Credit Terms'!$H22+'Sales Forecast'!G23*'Credit Terms'!$G22)*Products!$D23/100</f>
        <v>0</v>
      </c>
      <c r="H46" s="86">
        <f>('Sales Forecast'!F23*'Credit Terms'!$I22+'Sales Forecast'!G23*'Credit Terms'!$H22+'Sales Forecast'!H23*'Credit Terms'!$G22)*Products!$D23/100</f>
        <v>0</v>
      </c>
      <c r="I46" s="86">
        <f>('Sales Forecast'!G23*'Credit Terms'!$I22+'Sales Forecast'!H23*'Credit Terms'!$H22+'Sales Forecast'!I23*'Credit Terms'!$G22)*Products!$D23/100</f>
        <v>0</v>
      </c>
      <c r="J46" s="86">
        <f>('Sales Forecast'!H23*'Credit Terms'!$I22+'Sales Forecast'!I23*'Credit Terms'!$H22+'Sales Forecast'!J23*'Credit Terms'!$G22)*Products!$D23/100</f>
        <v>0</v>
      </c>
      <c r="K46" s="86">
        <f>('Sales Forecast'!I23*'Credit Terms'!$I22+'Sales Forecast'!J23*'Credit Terms'!$H22+'Sales Forecast'!K23*'Credit Terms'!$G22)*Products!$D23/100</f>
        <v>0</v>
      </c>
      <c r="L46" s="86">
        <f>('Sales Forecast'!J23*'Credit Terms'!$I22+'Sales Forecast'!K23*'Credit Terms'!$H22+'Sales Forecast'!L23*'Credit Terms'!$G22)*Products!$D23/100</f>
        <v>0</v>
      </c>
      <c r="M46" s="86">
        <f>('Sales Forecast'!K23*'Credit Terms'!$I22+'Sales Forecast'!L23*'Credit Terms'!$H22+'Sales Forecast'!M23*'Credit Terms'!$G22)*Products!$D23/100</f>
        <v>0</v>
      </c>
      <c r="N46" s="103">
        <f t="shared" si="2"/>
        <v>0</v>
      </c>
    </row>
    <row r="47" spans="1:14" hidden="1" x14ac:dyDescent="0.2">
      <c r="A47" s="87">
        <f>'Sales Forecast'!A24</f>
        <v>0</v>
      </c>
      <c r="B47" s="86">
        <f>('Sales Forecast'!B24*'Credit Terms'!$G23)*Products!$D24/100</f>
        <v>0</v>
      </c>
      <c r="C47" s="86">
        <f>('Sales Forecast'!B24*'Credit Terms'!$H23+'Sales Forecast'!C24*'Credit Terms'!$G23)*Products!$D24/100</f>
        <v>0</v>
      </c>
      <c r="D47" s="86">
        <f>('Sales Forecast'!B24*'Credit Terms'!$I23+'Sales Forecast'!C24*'Credit Terms'!$H23+'Sales Forecast'!D24*'Credit Terms'!$G23)*Products!$D24/100</f>
        <v>0</v>
      </c>
      <c r="E47" s="86">
        <f>('Sales Forecast'!C24*'Credit Terms'!$I23+'Sales Forecast'!D24*'Credit Terms'!$H23+'Sales Forecast'!E24*'Credit Terms'!$G23)*Products!$D24/100</f>
        <v>0</v>
      </c>
      <c r="F47" s="86">
        <f>('Sales Forecast'!D24*'Credit Terms'!$I23+'Sales Forecast'!E24*'Credit Terms'!$H23+'Sales Forecast'!F24*'Credit Terms'!$G23)*Products!$D24/100</f>
        <v>0</v>
      </c>
      <c r="G47" s="86">
        <f>('Sales Forecast'!E24*'Credit Terms'!$I23+'Sales Forecast'!F24*'Credit Terms'!$H23+'Sales Forecast'!G24*'Credit Terms'!$G23)*Products!$D24/100</f>
        <v>0</v>
      </c>
      <c r="H47" s="86">
        <f>('Sales Forecast'!F24*'Credit Terms'!$I23+'Sales Forecast'!G24*'Credit Terms'!$H23+'Sales Forecast'!H24*'Credit Terms'!$G23)*Products!$D24/100</f>
        <v>0</v>
      </c>
      <c r="I47" s="86">
        <f>('Sales Forecast'!G24*'Credit Terms'!$I23+'Sales Forecast'!H24*'Credit Terms'!$H23+'Sales Forecast'!I24*'Credit Terms'!$G23)*Products!$D24/100</f>
        <v>0</v>
      </c>
      <c r="J47" s="86">
        <f>('Sales Forecast'!H24*'Credit Terms'!$I23+'Sales Forecast'!I24*'Credit Terms'!$H23+'Sales Forecast'!J24*'Credit Terms'!$G23)*Products!$D24/100</f>
        <v>0</v>
      </c>
      <c r="K47" s="86">
        <f>('Sales Forecast'!I24*'Credit Terms'!$I23+'Sales Forecast'!J24*'Credit Terms'!$H23+'Sales Forecast'!K24*'Credit Terms'!$G23)*Products!$D24/100</f>
        <v>0</v>
      </c>
      <c r="L47" s="86">
        <f>('Sales Forecast'!J24*'Credit Terms'!$I23+'Sales Forecast'!K24*'Credit Terms'!$H23+'Sales Forecast'!L24*'Credit Terms'!$G23)*Products!$D24/100</f>
        <v>0</v>
      </c>
      <c r="M47" s="86">
        <f>('Sales Forecast'!K24*'Credit Terms'!$I23+'Sales Forecast'!L24*'Credit Terms'!$H23+'Sales Forecast'!M24*'Credit Terms'!$G23)*Products!$D24/100</f>
        <v>0</v>
      </c>
      <c r="N47" s="103">
        <f t="shared" si="2"/>
        <v>0</v>
      </c>
    </row>
    <row r="48" spans="1:14" hidden="1" x14ac:dyDescent="0.2">
      <c r="A48" s="87"/>
      <c r="B48" s="86">
        <f>('Sales Forecast'!B25*'Credit Terms'!$G24)*Products!$D25/100</f>
        <v>0</v>
      </c>
      <c r="C48" s="86">
        <f>('Sales Forecast'!B25*'Credit Terms'!$H24+'Sales Forecast'!C25*'Credit Terms'!$G24)*Products!$D25/100</f>
        <v>0</v>
      </c>
      <c r="D48" s="86">
        <f>('Sales Forecast'!B25*'Credit Terms'!$I24+'Sales Forecast'!C25*'Credit Terms'!$H24+'Sales Forecast'!D25*'Credit Terms'!$G24)*Products!$D25/100</f>
        <v>0</v>
      </c>
      <c r="E48" s="86">
        <f>('Sales Forecast'!C25*'Credit Terms'!$I24+'Sales Forecast'!D25*'Credit Terms'!$H24+'Sales Forecast'!E25*'Credit Terms'!$G24)*Products!$D25/100</f>
        <v>0</v>
      </c>
      <c r="F48" s="86">
        <f>('Sales Forecast'!D25*'Credit Terms'!$I24+'Sales Forecast'!E25*'Credit Terms'!$H24+'Sales Forecast'!F25*'Credit Terms'!$G24)*Products!$D25/100</f>
        <v>0</v>
      </c>
      <c r="G48" s="86">
        <f>('Sales Forecast'!E25*'Credit Terms'!$I24+'Sales Forecast'!F25*'Credit Terms'!$H24+'Sales Forecast'!G25*'Credit Terms'!$G24)*Products!$D25/100</f>
        <v>0</v>
      </c>
      <c r="H48" s="86">
        <f>('Sales Forecast'!F25*'Credit Terms'!$I24+'Sales Forecast'!G25*'Credit Terms'!$H24+'Sales Forecast'!H25*'Credit Terms'!$G24)*Products!$D25/100</f>
        <v>0</v>
      </c>
      <c r="I48" s="86">
        <f>('Sales Forecast'!G25*'Credit Terms'!$I24+'Sales Forecast'!H25*'Credit Terms'!$H24+'Sales Forecast'!I25*'Credit Terms'!$G24)*Products!$D25/100</f>
        <v>0</v>
      </c>
      <c r="J48" s="86">
        <f>('Sales Forecast'!H25*'Credit Terms'!$I24+'Sales Forecast'!I25*'Credit Terms'!$H24+'Sales Forecast'!J25*'Credit Terms'!$G24)*Products!$D25/100</f>
        <v>0</v>
      </c>
      <c r="K48" s="86">
        <f>('Sales Forecast'!I25*'Credit Terms'!$I24+'Sales Forecast'!J25*'Credit Terms'!$H24+'Sales Forecast'!K25*'Credit Terms'!$G24)*Products!$D25/100</f>
        <v>0</v>
      </c>
      <c r="L48" s="86">
        <f>('Sales Forecast'!J25*'Credit Terms'!$I24+'Sales Forecast'!K25*'Credit Terms'!$H24+'Sales Forecast'!L25*'Credit Terms'!$G24)*Products!$D25/100</f>
        <v>0</v>
      </c>
      <c r="M48" s="86">
        <f>('Sales Forecast'!K25*'Credit Terms'!$I24+'Sales Forecast'!L25*'Credit Terms'!$H24+'Sales Forecast'!M25*'Credit Terms'!$G24)*Products!$D25/100</f>
        <v>0</v>
      </c>
      <c r="N48" s="103">
        <f>SUM(B48:M48)</f>
        <v>0</v>
      </c>
    </row>
    <row r="49" spans="1:14" x14ac:dyDescent="0.2">
      <c r="A49" s="83" t="s">
        <v>37</v>
      </c>
      <c r="B49" s="84">
        <f>'Indirect Expenses'!B26</f>
        <v>11350</v>
      </c>
      <c r="C49" s="84">
        <f>'Indirect Expenses'!C26</f>
        <v>8350</v>
      </c>
      <c r="D49" s="84">
        <f>'Indirect Expenses'!D26</f>
        <v>7600</v>
      </c>
      <c r="E49" s="84">
        <f>'Indirect Expenses'!E26</f>
        <v>7450</v>
      </c>
      <c r="F49" s="84">
        <f>'Indirect Expenses'!F26</f>
        <v>7350</v>
      </c>
      <c r="G49" s="84">
        <f>'Indirect Expenses'!G26</f>
        <v>8250</v>
      </c>
      <c r="H49" s="84">
        <f>'Indirect Expenses'!H26</f>
        <v>8450</v>
      </c>
      <c r="I49" s="84">
        <f>'Indirect Expenses'!I26</f>
        <v>8050</v>
      </c>
      <c r="J49" s="84">
        <f>'Indirect Expenses'!J26</f>
        <v>8450</v>
      </c>
      <c r="K49" s="84">
        <f>'Indirect Expenses'!K26</f>
        <v>8350</v>
      </c>
      <c r="L49" s="84">
        <f>'Indirect Expenses'!L26</f>
        <v>8150</v>
      </c>
      <c r="M49" s="84">
        <f>'Indirect Expenses'!M26</f>
        <v>8450</v>
      </c>
      <c r="N49" s="68"/>
    </row>
    <row r="50" spans="1:14" x14ac:dyDescent="0.2">
      <c r="A50" s="98" t="s">
        <v>40</v>
      </c>
      <c r="B50" s="90">
        <f>Finance!B18</f>
        <v>49000</v>
      </c>
      <c r="C50" s="95"/>
      <c r="D50" s="95"/>
      <c r="E50" s="95"/>
      <c r="F50" s="95"/>
      <c r="G50" s="95"/>
      <c r="H50" s="95"/>
      <c r="I50" s="95"/>
      <c r="J50" s="95"/>
      <c r="K50" s="95"/>
      <c r="L50" s="95"/>
      <c r="M50" s="95"/>
      <c r="N50" s="68"/>
    </row>
    <row r="51" spans="1:14" x14ac:dyDescent="0.2">
      <c r="A51" s="98" t="s">
        <v>13</v>
      </c>
      <c r="B51" s="90">
        <f>Finance!$H18/12</f>
        <v>145.83333333333334</v>
      </c>
      <c r="C51" s="90">
        <f>Finance!$H18/12</f>
        <v>145.83333333333334</v>
      </c>
      <c r="D51" s="90">
        <f>Finance!$H18/12</f>
        <v>145.83333333333334</v>
      </c>
      <c r="E51" s="90">
        <f>Finance!$H18/12</f>
        <v>145.83333333333334</v>
      </c>
      <c r="F51" s="90">
        <f>Finance!$H18/12</f>
        <v>145.83333333333334</v>
      </c>
      <c r="G51" s="90">
        <f>Finance!$H18/12</f>
        <v>145.83333333333334</v>
      </c>
      <c r="H51" s="90">
        <f>Finance!$H18/12</f>
        <v>145.83333333333334</v>
      </c>
      <c r="I51" s="90">
        <f>Finance!$H18/12</f>
        <v>145.83333333333334</v>
      </c>
      <c r="J51" s="90">
        <f>Finance!$H18/12</f>
        <v>145.83333333333334</v>
      </c>
      <c r="K51" s="90">
        <f>Finance!$H18/12</f>
        <v>145.83333333333334</v>
      </c>
      <c r="L51" s="90">
        <f>Finance!$H18/12</f>
        <v>145.83333333333334</v>
      </c>
      <c r="M51" s="90">
        <f>Finance!$H18/12</f>
        <v>145.83333333333334</v>
      </c>
      <c r="N51" s="68"/>
    </row>
    <row r="52" spans="1:14" x14ac:dyDescent="0.2">
      <c r="A52" s="98" t="s">
        <v>43</v>
      </c>
      <c r="B52" s="90">
        <v>0</v>
      </c>
      <c r="C52" s="90">
        <f>IF(B58&lt;0,IF(-1*B58&lt;=Finance!$K6,-1*B58*Finance!$L6/100,Finance!$K6*Finance!$L6/100+(-1*B58-Finance!$K6)*Finance!$L7/100),0)</f>
        <v>0</v>
      </c>
      <c r="D52" s="90">
        <f>IF(C58&lt;0,IF(-1*C58&lt;=Finance!$K6,-1*C58*Finance!$L6/100,Finance!$K6*Finance!$L6/100+(-1*C58-Finance!$K6)*Finance!$L7/100),0)</f>
        <v>29.207500000000046</v>
      </c>
      <c r="E52" s="90">
        <f>IF(D58&lt;0,IF(-1*D58&lt;=Finance!$K6,-1*D58*Finance!$L6/100,Finance!$K6*Finance!$L6/100+(-1*D58-Finance!$K6)*Finance!$L7/100),0)</f>
        <v>127.7301875000001</v>
      </c>
      <c r="F52" s="90">
        <f>IF(E58&lt;0,IF(-1*E58&lt;=Finance!$K6,-1*E58*Finance!$L6/100,Finance!$K6*Finance!$L6/100+(-1*E58-Finance!$K6)*Finance!$L7/100),0)</f>
        <v>175.75260885416674</v>
      </c>
      <c r="G52" s="90">
        <f>IF(F58&lt;0,IF(-1*F58&lt;=Finance!$K6,-1*F58*Finance!$L6/100,Finance!$K6*Finance!$L6/100+(-1*F58-Finance!$K6)*Finance!$L7/100),0)</f>
        <v>102.77559074218762</v>
      </c>
      <c r="H52" s="90">
        <f>IF(G58&lt;0,IF(-1*G58&lt;=Finance!$K6,-1*G58*Finance!$L6/100,Finance!$K6*Finance!$L6/100+(-1*G58-Finance!$K6)*Finance!$L7/100),0)</f>
        <v>13.184744153222736</v>
      </c>
      <c r="I52" s="90">
        <f>IF(H58&lt;0,IF(-1*H58&lt;=Finance!$K6,-1*H58*Finance!$L6/100,Finance!$K6*Finance!$L6/100+(-1*H58-Finance!$K6)*Finance!$L7/100),0)</f>
        <v>0</v>
      </c>
      <c r="J52" s="90">
        <f>IF(I58&lt;0,IF(-1*I58&lt;=Finance!$K6,-1*I58*Finance!$L6/100,Finance!$K6*Finance!$L6/100+(-1*I58-Finance!$K6)*Finance!$L7/100),0)</f>
        <v>0</v>
      </c>
      <c r="K52" s="90">
        <f>IF(J58&lt;0,IF(-1*J58&lt;=Finance!$K6,-1*J58*Finance!$L6/100,Finance!$K6*Finance!$L6/100+(-1*J58-Finance!$K6)*Finance!$L7/100),0)</f>
        <v>0</v>
      </c>
      <c r="L52" s="90">
        <f>IF(K58&lt;0,IF(-1*K58&lt;=Finance!$K6,-1*K58*Finance!$L6/100,Finance!$K6*Finance!$L6/100+(-1*K58-Finance!$K6)*Finance!$L7/100),0)</f>
        <v>0</v>
      </c>
      <c r="M52" s="90">
        <f>IF(L58&lt;0,IF(-1*L58&lt;=Finance!$K6,-1*L58*Finance!$L6/100,Finance!$K6*Finance!$L6/100+(-1*L58-Finance!$K6)*Finance!$L7/100),0)</f>
        <v>0</v>
      </c>
      <c r="N52" s="68"/>
    </row>
    <row r="53" spans="1:14" x14ac:dyDescent="0.2">
      <c r="A53" s="87" t="s">
        <v>38</v>
      </c>
      <c r="B53" s="90">
        <f>Finance!$G18/12</f>
        <v>1458.3333333333333</v>
      </c>
      <c r="C53" s="90">
        <f>Finance!$G18/12</f>
        <v>1458.3333333333333</v>
      </c>
      <c r="D53" s="90">
        <f>Finance!$G18/12</f>
        <v>1458.3333333333333</v>
      </c>
      <c r="E53" s="90">
        <f>Finance!$G18/12</f>
        <v>1458.3333333333333</v>
      </c>
      <c r="F53" s="90">
        <f>Finance!$G18/12</f>
        <v>1458.3333333333333</v>
      </c>
      <c r="G53" s="90">
        <f>Finance!$G18/12</f>
        <v>1458.3333333333333</v>
      </c>
      <c r="H53" s="90">
        <f>Finance!$G18/12</f>
        <v>1458.3333333333333</v>
      </c>
      <c r="I53" s="90">
        <f>Finance!$G18/12</f>
        <v>1458.3333333333333</v>
      </c>
      <c r="J53" s="90">
        <f>Finance!$G18/12</f>
        <v>1458.3333333333333</v>
      </c>
      <c r="K53" s="90">
        <f>Finance!$G18/12</f>
        <v>1458.3333333333333</v>
      </c>
      <c r="L53" s="90">
        <f>Finance!$G18/12</f>
        <v>1458.3333333333333</v>
      </c>
      <c r="M53" s="90">
        <f>Finance!$G18/12</f>
        <v>1458.3333333333333</v>
      </c>
      <c r="N53" s="68"/>
    </row>
    <row r="54" spans="1:14" x14ac:dyDescent="0.2">
      <c r="A54" s="88"/>
      <c r="B54" s="89">
        <f t="shared" ref="B54:M54" si="3">SUM(B29:B53)</f>
        <v>62254.166666666672</v>
      </c>
      <c r="C54" s="89">
        <f t="shared" si="3"/>
        <v>13404.166666666668</v>
      </c>
      <c r="D54" s="89">
        <f t="shared" si="3"/>
        <v>21250.874166666665</v>
      </c>
      <c r="E54" s="89">
        <f t="shared" si="3"/>
        <v>30782.896854166665</v>
      </c>
      <c r="F54" s="89">
        <f t="shared" si="3"/>
        <v>38718.919275520835</v>
      </c>
      <c r="G54" s="89">
        <f t="shared" si="3"/>
        <v>43741.94225740886</v>
      </c>
      <c r="H54" s="89">
        <f t="shared" si="3"/>
        <v>41252.351410819894</v>
      </c>
      <c r="I54" s="89">
        <f t="shared" si="3"/>
        <v>37274.166666666672</v>
      </c>
      <c r="J54" s="89">
        <f t="shared" si="3"/>
        <v>36099.166666666672</v>
      </c>
      <c r="K54" s="89">
        <f t="shared" si="3"/>
        <v>35474.166666666672</v>
      </c>
      <c r="L54" s="89">
        <f t="shared" si="3"/>
        <v>34344.166666666672</v>
      </c>
      <c r="M54" s="89">
        <f t="shared" si="3"/>
        <v>32824.166666666664</v>
      </c>
      <c r="N54" s="69"/>
    </row>
    <row r="55" spans="1:14" x14ac:dyDescent="0.2">
      <c r="A55" s="92"/>
      <c r="B55" s="92"/>
      <c r="C55" s="92"/>
      <c r="D55" s="92"/>
      <c r="E55" s="92"/>
      <c r="F55" s="92"/>
      <c r="G55" s="92"/>
      <c r="H55" s="91"/>
      <c r="I55" s="92"/>
      <c r="J55" s="92"/>
      <c r="K55" s="91"/>
      <c r="L55" s="92"/>
      <c r="M55" s="92"/>
      <c r="N55" s="68"/>
    </row>
    <row r="56" spans="1:14" x14ac:dyDescent="0.2">
      <c r="A56" s="75" t="s">
        <v>34</v>
      </c>
      <c r="B56" s="85">
        <f t="shared" ref="B56:M56" si="4">B27-B54</f>
        <v>-61254.166666666672</v>
      </c>
      <c r="C56" s="85">
        <f t="shared" si="4"/>
        <v>-7640.1666666666679</v>
      </c>
      <c r="D56" s="85">
        <f t="shared" si="4"/>
        <v>-4714.8741666666647</v>
      </c>
      <c r="E56" s="85">
        <f t="shared" si="4"/>
        <v>-1920.8968541666654</v>
      </c>
      <c r="F56" s="85">
        <f t="shared" si="4"/>
        <v>2919.0807244791649</v>
      </c>
      <c r="G56" s="85">
        <f t="shared" si="4"/>
        <v>5853.0577425911397</v>
      </c>
      <c r="H56" s="85">
        <f t="shared" si="4"/>
        <v>5787.6485891801058</v>
      </c>
      <c r="I56" s="85">
        <f t="shared" si="4"/>
        <v>4635.8333333333285</v>
      </c>
      <c r="J56" s="85">
        <f t="shared" si="4"/>
        <v>2587.8333333333285</v>
      </c>
      <c r="K56" s="85">
        <f t="shared" si="4"/>
        <v>155.83333333332848</v>
      </c>
      <c r="L56" s="85">
        <f t="shared" si="4"/>
        <v>-814.16666666667152</v>
      </c>
      <c r="M56" s="85">
        <f t="shared" si="4"/>
        <v>-2294.1666666666642</v>
      </c>
      <c r="N56" s="68"/>
    </row>
    <row r="57" spans="1:14" x14ac:dyDescent="0.2">
      <c r="A57" s="75" t="s">
        <v>35</v>
      </c>
      <c r="B57" s="85">
        <f>Finance!F20</f>
        <v>65000</v>
      </c>
      <c r="C57" s="85">
        <f>B58</f>
        <v>3745.8333333333285</v>
      </c>
      <c r="D57" s="85">
        <f t="shared" ref="D57:M57" si="5">C58</f>
        <v>-3894.3333333333394</v>
      </c>
      <c r="E57" s="85">
        <f t="shared" si="5"/>
        <v>-8609.2075000000041</v>
      </c>
      <c r="F57" s="85">
        <f t="shared" si="5"/>
        <v>-10530.10435416667</v>
      </c>
      <c r="G57" s="85">
        <f t="shared" si="5"/>
        <v>-7611.0236296875046</v>
      </c>
      <c r="H57" s="85">
        <f t="shared" si="5"/>
        <v>-1757.9658870963649</v>
      </c>
      <c r="I57" s="85">
        <f t="shared" si="5"/>
        <v>4029.6827020837409</v>
      </c>
      <c r="J57" s="85">
        <f t="shared" si="5"/>
        <v>8665.5160354170694</v>
      </c>
      <c r="K57" s="85">
        <f t="shared" si="5"/>
        <v>11253.349368750398</v>
      </c>
      <c r="L57" s="85">
        <f t="shared" si="5"/>
        <v>11409.182702083726</v>
      </c>
      <c r="M57" s="85">
        <f t="shared" si="5"/>
        <v>10595.016035417055</v>
      </c>
      <c r="N57" s="68"/>
    </row>
    <row r="58" spans="1:14" x14ac:dyDescent="0.2">
      <c r="A58" s="75" t="s">
        <v>36</v>
      </c>
      <c r="B58" s="85">
        <f>B57+B56</f>
        <v>3745.8333333333285</v>
      </c>
      <c r="C58" s="85">
        <f>C57+C56</f>
        <v>-3894.3333333333394</v>
      </c>
      <c r="D58" s="85">
        <f t="shared" ref="D58:M58" si="6">D57+D56</f>
        <v>-8609.2075000000041</v>
      </c>
      <c r="E58" s="85">
        <f t="shared" si="6"/>
        <v>-10530.10435416667</v>
      </c>
      <c r="F58" s="85">
        <f t="shared" si="6"/>
        <v>-7611.0236296875046</v>
      </c>
      <c r="G58" s="85">
        <f t="shared" si="6"/>
        <v>-1757.9658870963649</v>
      </c>
      <c r="H58" s="85">
        <f t="shared" si="6"/>
        <v>4029.6827020837409</v>
      </c>
      <c r="I58" s="85">
        <f t="shared" si="6"/>
        <v>8665.5160354170694</v>
      </c>
      <c r="J58" s="85">
        <f t="shared" si="6"/>
        <v>11253.349368750398</v>
      </c>
      <c r="K58" s="85">
        <f t="shared" si="6"/>
        <v>11409.182702083726</v>
      </c>
      <c r="L58" s="85">
        <f t="shared" si="6"/>
        <v>10595.016035417055</v>
      </c>
      <c r="M58" s="85">
        <f t="shared" si="6"/>
        <v>8300.8493687503906</v>
      </c>
      <c r="N58" s="69"/>
    </row>
    <row r="59" spans="1:14" x14ac:dyDescent="0.2">
      <c r="A59" s="106"/>
      <c r="B59" s="132"/>
      <c r="C59" s="132"/>
      <c r="D59" s="132"/>
      <c r="E59" s="132"/>
      <c r="F59" s="132"/>
      <c r="G59" s="132"/>
      <c r="H59" s="132"/>
      <c r="I59" s="132"/>
      <c r="J59" s="132"/>
      <c r="K59" s="132"/>
      <c r="L59" s="132"/>
      <c r="M59" s="132"/>
      <c r="N59" s="69"/>
    </row>
    <row r="60" spans="1:14" x14ac:dyDescent="0.2">
      <c r="A60" s="131" t="s">
        <v>71</v>
      </c>
      <c r="B60" s="202" t="s">
        <v>72</v>
      </c>
      <c r="C60" s="203"/>
      <c r="D60" s="203"/>
      <c r="E60" s="203"/>
      <c r="F60" s="203"/>
      <c r="G60" s="203"/>
      <c r="H60" s="203"/>
      <c r="I60" s="203"/>
      <c r="J60" s="203"/>
      <c r="K60" s="203"/>
      <c r="L60" s="203"/>
      <c r="M60" s="204"/>
    </row>
    <row r="62" spans="1:14" ht="12.75" customHeight="1" x14ac:dyDescent="0.2">
      <c r="A62" s="131" t="s">
        <v>62</v>
      </c>
      <c r="B62" s="169" t="s">
        <v>76</v>
      </c>
      <c r="C62" s="170"/>
      <c r="D62" s="170"/>
      <c r="E62" s="170"/>
      <c r="F62" s="170"/>
      <c r="G62" s="170"/>
      <c r="H62" s="170"/>
      <c r="I62" s="170"/>
      <c r="J62" s="170"/>
      <c r="K62" s="170"/>
      <c r="L62" s="170"/>
      <c r="M62" s="171"/>
    </row>
    <row r="63" spans="1:14" x14ac:dyDescent="0.2">
      <c r="B63" s="172"/>
      <c r="C63" s="173"/>
      <c r="D63" s="173"/>
      <c r="E63" s="173"/>
      <c r="F63" s="173"/>
      <c r="G63" s="173"/>
      <c r="H63" s="173"/>
      <c r="I63" s="173"/>
      <c r="J63" s="173"/>
      <c r="K63" s="173"/>
      <c r="L63" s="173"/>
      <c r="M63" s="174"/>
    </row>
    <row r="64" spans="1:14" x14ac:dyDescent="0.2">
      <c r="B64" s="172"/>
      <c r="C64" s="173"/>
      <c r="D64" s="173"/>
      <c r="E64" s="173"/>
      <c r="F64" s="173"/>
      <c r="G64" s="173"/>
      <c r="H64" s="173"/>
      <c r="I64" s="173"/>
      <c r="J64" s="173"/>
      <c r="K64" s="173"/>
      <c r="L64" s="173"/>
      <c r="M64" s="174"/>
    </row>
    <row r="65" spans="2:13" x14ac:dyDescent="0.2">
      <c r="B65" s="172"/>
      <c r="C65" s="173"/>
      <c r="D65" s="173"/>
      <c r="E65" s="173"/>
      <c r="F65" s="173"/>
      <c r="G65" s="173"/>
      <c r="H65" s="173"/>
      <c r="I65" s="173"/>
      <c r="J65" s="173"/>
      <c r="K65" s="173"/>
      <c r="L65" s="173"/>
      <c r="M65" s="174"/>
    </row>
    <row r="66" spans="2:13" x14ac:dyDescent="0.2">
      <c r="B66" s="172"/>
      <c r="C66" s="173"/>
      <c r="D66" s="173"/>
      <c r="E66" s="173"/>
      <c r="F66" s="173"/>
      <c r="G66" s="173"/>
      <c r="H66" s="173"/>
      <c r="I66" s="173"/>
      <c r="J66" s="173"/>
      <c r="K66" s="173"/>
      <c r="L66" s="173"/>
      <c r="M66" s="174"/>
    </row>
    <row r="67" spans="2:13" x14ac:dyDescent="0.2">
      <c r="B67" s="172"/>
      <c r="C67" s="173"/>
      <c r="D67" s="173"/>
      <c r="E67" s="173"/>
      <c r="F67" s="173"/>
      <c r="G67" s="173"/>
      <c r="H67" s="173"/>
      <c r="I67" s="173"/>
      <c r="J67" s="173"/>
      <c r="K67" s="173"/>
      <c r="L67" s="173"/>
      <c r="M67" s="174"/>
    </row>
    <row r="68" spans="2:13" x14ac:dyDescent="0.2">
      <c r="B68" s="172"/>
      <c r="C68" s="173"/>
      <c r="D68" s="173"/>
      <c r="E68" s="173"/>
      <c r="F68" s="173"/>
      <c r="G68" s="173"/>
      <c r="H68" s="173"/>
      <c r="I68" s="173"/>
      <c r="J68" s="173"/>
      <c r="K68" s="173"/>
      <c r="L68" s="173"/>
      <c r="M68" s="174"/>
    </row>
    <row r="69" spans="2:13" x14ac:dyDescent="0.2">
      <c r="B69" s="172"/>
      <c r="C69" s="173"/>
      <c r="D69" s="173"/>
      <c r="E69" s="173"/>
      <c r="F69" s="173"/>
      <c r="G69" s="173"/>
      <c r="H69" s="173"/>
      <c r="I69" s="173"/>
      <c r="J69" s="173"/>
      <c r="K69" s="173"/>
      <c r="L69" s="173"/>
      <c r="M69" s="174"/>
    </row>
    <row r="70" spans="2:13" x14ac:dyDescent="0.2">
      <c r="B70" s="172"/>
      <c r="C70" s="173"/>
      <c r="D70" s="173"/>
      <c r="E70" s="173"/>
      <c r="F70" s="173"/>
      <c r="G70" s="173"/>
      <c r="H70" s="173"/>
      <c r="I70" s="173"/>
      <c r="J70" s="173"/>
      <c r="K70" s="173"/>
      <c r="L70" s="173"/>
      <c r="M70" s="174"/>
    </row>
    <row r="71" spans="2:13" x14ac:dyDescent="0.2">
      <c r="B71" s="172"/>
      <c r="C71" s="173"/>
      <c r="D71" s="173"/>
      <c r="E71" s="173"/>
      <c r="F71" s="173"/>
      <c r="G71" s="173"/>
      <c r="H71" s="173"/>
      <c r="I71" s="173"/>
      <c r="J71" s="173"/>
      <c r="K71" s="173"/>
      <c r="L71" s="173"/>
      <c r="M71" s="174"/>
    </row>
    <row r="72" spans="2:13" x14ac:dyDescent="0.2">
      <c r="B72" s="172"/>
      <c r="C72" s="173"/>
      <c r="D72" s="173"/>
      <c r="E72" s="173"/>
      <c r="F72" s="173"/>
      <c r="G72" s="173"/>
      <c r="H72" s="173"/>
      <c r="I72" s="173"/>
      <c r="J72" s="173"/>
      <c r="K72" s="173"/>
      <c r="L72" s="173"/>
      <c r="M72" s="174"/>
    </row>
    <row r="73" spans="2:13" x14ac:dyDescent="0.2">
      <c r="B73" s="172"/>
      <c r="C73" s="173"/>
      <c r="D73" s="173"/>
      <c r="E73" s="173"/>
      <c r="F73" s="173"/>
      <c r="G73" s="173"/>
      <c r="H73" s="173"/>
      <c r="I73" s="173"/>
      <c r="J73" s="173"/>
      <c r="K73" s="173"/>
      <c r="L73" s="173"/>
      <c r="M73" s="174"/>
    </row>
    <row r="74" spans="2:13" x14ac:dyDescent="0.2">
      <c r="B74" s="172"/>
      <c r="C74" s="173"/>
      <c r="D74" s="173"/>
      <c r="E74" s="173"/>
      <c r="F74" s="173"/>
      <c r="G74" s="173"/>
      <c r="H74" s="173"/>
      <c r="I74" s="173"/>
      <c r="J74" s="173"/>
      <c r="K74" s="173"/>
      <c r="L74" s="173"/>
      <c r="M74" s="174"/>
    </row>
    <row r="75" spans="2:13" x14ac:dyDescent="0.2">
      <c r="B75" s="172"/>
      <c r="C75" s="173"/>
      <c r="D75" s="173"/>
      <c r="E75" s="173"/>
      <c r="F75" s="173"/>
      <c r="G75" s="173"/>
      <c r="H75" s="173"/>
      <c r="I75" s="173"/>
      <c r="J75" s="173"/>
      <c r="K75" s="173"/>
      <c r="L75" s="173"/>
      <c r="M75" s="174"/>
    </row>
    <row r="76" spans="2:13" x14ac:dyDescent="0.2">
      <c r="B76" s="172"/>
      <c r="C76" s="173"/>
      <c r="D76" s="173"/>
      <c r="E76" s="173"/>
      <c r="F76" s="173"/>
      <c r="G76" s="173"/>
      <c r="H76" s="173"/>
      <c r="I76" s="173"/>
      <c r="J76" s="173"/>
      <c r="K76" s="173"/>
      <c r="L76" s="173"/>
      <c r="M76" s="174"/>
    </row>
    <row r="77" spans="2:13" x14ac:dyDescent="0.2">
      <c r="B77" s="175"/>
      <c r="C77" s="176"/>
      <c r="D77" s="176"/>
      <c r="E77" s="176"/>
      <c r="F77" s="176"/>
      <c r="G77" s="176"/>
      <c r="H77" s="176"/>
      <c r="I77" s="176"/>
      <c r="J77" s="176"/>
      <c r="K77" s="176"/>
      <c r="L77" s="176"/>
      <c r="M77" s="177"/>
    </row>
  </sheetData>
  <sheetProtection formatCells="0" formatRows="0"/>
  <mergeCells count="3">
    <mergeCell ref="A2:M2"/>
    <mergeCell ref="B62:M77"/>
    <mergeCell ref="B60:M60"/>
  </mergeCells>
  <phoneticPr fontId="12" type="noConversion"/>
  <pageMargins left="0.75" right="0.75" top="1" bottom="1" header="0.5" footer="0.5"/>
  <pageSetup paperSize="9" scale="82" orientation="landscape" verticalDpi="300"/>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8"/>
    <pageSetUpPr autoPageBreaks="0" fitToPage="1"/>
  </sheetPr>
  <dimension ref="A2:J41"/>
  <sheetViews>
    <sheetView showGridLines="0" showRowColHeaders="0" showZeros="0" zoomScale="150" zoomScaleNormal="150" workbookViewId="0">
      <selection activeCell="A4" sqref="A4"/>
    </sheetView>
  </sheetViews>
  <sheetFormatPr defaultColWidth="8.85546875" defaultRowHeight="12.75" x14ac:dyDescent="0.2"/>
  <cols>
    <col min="1" max="1" width="20.7109375" customWidth="1"/>
    <col min="2" max="2" width="22.85546875" bestFit="1" customWidth="1"/>
    <col min="3" max="4" width="13.7109375" customWidth="1"/>
    <col min="7" max="7" width="16.7109375" customWidth="1"/>
    <col min="8" max="9" width="13.7109375" customWidth="1"/>
  </cols>
  <sheetData>
    <row r="2" spans="1:10" ht="18.75" x14ac:dyDescent="0.3">
      <c r="A2" s="178" t="str">
        <f>Products!B3</f>
        <v>BusTech Software</v>
      </c>
      <c r="B2" s="178"/>
      <c r="C2" s="178"/>
      <c r="D2" s="178"/>
      <c r="E2" s="178"/>
      <c r="F2" s="178"/>
      <c r="G2" s="178"/>
      <c r="H2" s="178"/>
      <c r="I2" s="178"/>
      <c r="J2" s="115"/>
    </row>
    <row r="3" spans="1:10" ht="15.75" x14ac:dyDescent="0.25">
      <c r="A3" s="63" t="s">
        <v>75</v>
      </c>
      <c r="B3" s="205"/>
      <c r="C3" s="205"/>
      <c r="D3" s="205"/>
      <c r="G3" s="205"/>
      <c r="H3" s="205"/>
      <c r="I3" s="205"/>
    </row>
    <row r="4" spans="1:10" x14ac:dyDescent="0.2">
      <c r="B4" s="205" t="s">
        <v>75</v>
      </c>
      <c r="C4" s="205"/>
      <c r="D4" s="205"/>
      <c r="F4" s="136"/>
      <c r="G4" s="136"/>
      <c r="H4" s="106"/>
      <c r="I4" s="136"/>
    </row>
    <row r="5" spans="1:10" x14ac:dyDescent="0.2">
      <c r="C5" s="28" t="s">
        <v>52</v>
      </c>
      <c r="D5" s="28" t="s">
        <v>52</v>
      </c>
      <c r="F5" s="136"/>
      <c r="G5" s="136"/>
      <c r="H5" s="137"/>
      <c r="I5" s="137"/>
    </row>
    <row r="6" spans="1:10" x14ac:dyDescent="0.2">
      <c r="B6" s="104" t="s">
        <v>5</v>
      </c>
      <c r="C6" s="107"/>
      <c r="D6" s="108">
        <f>'Sales Revenue'!N26</f>
        <v>397090</v>
      </c>
      <c r="F6" s="136"/>
      <c r="G6" s="106"/>
      <c r="H6" s="136"/>
      <c r="I6" s="136"/>
    </row>
    <row r="7" spans="1:10" x14ac:dyDescent="0.2">
      <c r="B7" s="105"/>
      <c r="C7" s="73"/>
      <c r="D7" s="31"/>
      <c r="F7" s="136"/>
      <c r="G7" s="136"/>
      <c r="H7" s="94"/>
      <c r="I7" s="136"/>
    </row>
    <row r="8" spans="1:10" x14ac:dyDescent="0.2">
      <c r="B8" s="105" t="s">
        <v>49</v>
      </c>
      <c r="C8" s="73"/>
      <c r="D8" s="109">
        <f>Contribution!N26</f>
        <v>279782.5</v>
      </c>
      <c r="F8" s="136"/>
      <c r="G8" s="136"/>
      <c r="H8" s="94"/>
      <c r="I8" s="94"/>
    </row>
    <row r="9" spans="1:10" x14ac:dyDescent="0.2">
      <c r="B9" s="105"/>
      <c r="C9" s="73"/>
      <c r="D9" s="31"/>
      <c r="F9" s="136"/>
      <c r="G9" s="136"/>
      <c r="H9" s="136"/>
      <c r="I9" s="136"/>
    </row>
    <row r="10" spans="1:10" x14ac:dyDescent="0.2">
      <c r="B10" s="105" t="s">
        <v>50</v>
      </c>
      <c r="C10" s="73"/>
      <c r="D10" s="109">
        <f>D6-D8</f>
        <v>117307.5</v>
      </c>
      <c r="F10" s="136"/>
      <c r="G10" s="106"/>
      <c r="H10" s="136"/>
      <c r="I10" s="136"/>
    </row>
    <row r="11" spans="1:10" x14ac:dyDescent="0.2">
      <c r="B11" s="105"/>
      <c r="C11" s="73"/>
      <c r="D11" s="31"/>
      <c r="F11" s="136"/>
      <c r="G11" s="136"/>
      <c r="H11" s="111"/>
      <c r="I11" s="136"/>
    </row>
    <row r="12" spans="1:10" x14ac:dyDescent="0.2">
      <c r="B12" s="105" t="s">
        <v>74</v>
      </c>
      <c r="C12" s="73"/>
      <c r="D12" s="31"/>
      <c r="F12" s="136"/>
      <c r="G12" s="136"/>
      <c r="H12" s="112"/>
      <c r="I12" s="94"/>
    </row>
    <row r="13" spans="1:10" x14ac:dyDescent="0.2">
      <c r="B13" s="105" t="s">
        <v>37</v>
      </c>
      <c r="C13" s="94">
        <f>'Indirect Expenses'!N26</f>
        <v>100250</v>
      </c>
      <c r="D13" s="31"/>
      <c r="F13" s="136"/>
      <c r="G13" s="136"/>
      <c r="H13" s="136"/>
      <c r="I13" s="136"/>
    </row>
    <row r="14" spans="1:10" x14ac:dyDescent="0.2">
      <c r="B14" s="105" t="s">
        <v>30</v>
      </c>
      <c r="C14" s="94">
        <f>Finance!C18</f>
        <v>6700</v>
      </c>
      <c r="D14" s="31"/>
      <c r="F14" s="136"/>
      <c r="G14" s="106"/>
      <c r="H14" s="136"/>
      <c r="I14" s="136"/>
    </row>
    <row r="15" spans="1:10" x14ac:dyDescent="0.2">
      <c r="B15" s="126" t="s">
        <v>13</v>
      </c>
      <c r="C15" s="94">
        <f>Finance!H18</f>
        <v>1750</v>
      </c>
      <c r="D15" s="109"/>
      <c r="F15" s="136"/>
      <c r="G15" s="136"/>
      <c r="H15" s="94"/>
      <c r="I15" s="136"/>
    </row>
    <row r="16" spans="1:10" x14ac:dyDescent="0.2">
      <c r="B16" s="105" t="s">
        <v>43</v>
      </c>
      <c r="C16" s="94">
        <f>SUM('Cash Flow Forecast'!B52:M52)</f>
        <v>448.6506312495772</v>
      </c>
      <c r="D16" s="109">
        <f>SUM(C13:C16)</f>
        <v>109148.65063124958</v>
      </c>
      <c r="F16" s="136"/>
      <c r="G16" s="136"/>
      <c r="H16" s="94"/>
      <c r="I16" s="138"/>
    </row>
    <row r="17" spans="2:9" x14ac:dyDescent="0.2">
      <c r="B17" s="113"/>
      <c r="C17" s="71"/>
      <c r="D17" s="114"/>
      <c r="F17" s="136"/>
      <c r="G17" s="136"/>
      <c r="H17" s="136"/>
      <c r="I17" s="136"/>
    </row>
    <row r="18" spans="2:9" x14ac:dyDescent="0.2">
      <c r="B18" s="93" t="s">
        <v>51</v>
      </c>
      <c r="C18" s="97"/>
      <c r="D18" s="110">
        <f>D10-D16</f>
        <v>8158.8493687504233</v>
      </c>
      <c r="F18" s="136"/>
      <c r="G18" s="106"/>
      <c r="H18" s="136"/>
      <c r="I18" s="139"/>
    </row>
    <row r="19" spans="2:9" x14ac:dyDescent="0.2">
      <c r="F19" s="136"/>
      <c r="G19" s="136"/>
      <c r="H19" s="136"/>
      <c r="I19" s="136"/>
    </row>
    <row r="20" spans="2:9" x14ac:dyDescent="0.2">
      <c r="B20" s="106" t="s">
        <v>53</v>
      </c>
      <c r="C20" s="73"/>
      <c r="D20" s="153">
        <f>IF(D6=0,"",D10/D6)</f>
        <v>0.29541791533405526</v>
      </c>
      <c r="F20" s="136"/>
      <c r="G20" s="106"/>
      <c r="H20" s="136"/>
      <c r="I20" s="136"/>
    </row>
    <row r="21" spans="2:9" x14ac:dyDescent="0.2">
      <c r="D21" s="154"/>
      <c r="F21" s="136"/>
      <c r="G21" s="136"/>
      <c r="H21" s="112"/>
      <c r="I21" s="136"/>
    </row>
    <row r="22" spans="2:9" x14ac:dyDescent="0.2">
      <c r="B22" s="106" t="s">
        <v>54</v>
      </c>
      <c r="C22" s="73"/>
      <c r="D22" s="153">
        <f>IF(D6=0,"",D18/D6)</f>
        <v>2.0546599936413466E-2</v>
      </c>
      <c r="F22" s="136"/>
      <c r="G22" s="140"/>
      <c r="H22" s="94"/>
      <c r="I22" s="136"/>
    </row>
    <row r="23" spans="2:9" x14ac:dyDescent="0.2">
      <c r="D23" s="154"/>
      <c r="F23" s="136"/>
      <c r="G23" s="136"/>
      <c r="H23" s="94"/>
      <c r="I23" s="136"/>
    </row>
    <row r="24" spans="2:9" x14ac:dyDescent="0.2">
      <c r="B24" s="8" t="s">
        <v>67</v>
      </c>
      <c r="D24" s="155">
        <f>IF(OR(D20=0,D16=0),"",D16/D20)</f>
        <v>369472.00885845232</v>
      </c>
      <c r="F24" s="136"/>
      <c r="G24" s="140"/>
      <c r="H24" s="94"/>
      <c r="I24" s="139"/>
    </row>
    <row r="25" spans="2:9" x14ac:dyDescent="0.2">
      <c r="D25" s="154"/>
      <c r="F25" s="136"/>
      <c r="G25" s="136"/>
      <c r="H25" s="136"/>
      <c r="I25" s="136"/>
    </row>
    <row r="26" spans="2:9" x14ac:dyDescent="0.2">
      <c r="B26" s="8" t="s">
        <v>68</v>
      </c>
      <c r="D26" s="156">
        <f>IF(OR(D24=0,D6=0),"",(D6-D24)/D24)</f>
        <v>7.4749887621739577E-2</v>
      </c>
      <c r="F26" s="136"/>
      <c r="G26" s="106"/>
      <c r="H26" s="133"/>
      <c r="I26" s="106"/>
    </row>
    <row r="27" spans="2:9" x14ac:dyDescent="0.2">
      <c r="F27" s="136"/>
      <c r="G27" s="136"/>
      <c r="H27" s="136"/>
      <c r="I27" s="94"/>
    </row>
    <row r="28" spans="2:9" x14ac:dyDescent="0.2">
      <c r="B28" s="8"/>
      <c r="F28" s="136"/>
      <c r="G28" s="106"/>
      <c r="H28" s="106"/>
      <c r="I28" s="116"/>
    </row>
    <row r="29" spans="2:9" x14ac:dyDescent="0.2">
      <c r="F29" s="136"/>
      <c r="G29" s="136"/>
      <c r="H29" s="136"/>
      <c r="I29" s="136"/>
    </row>
    <row r="30" spans="2:9" x14ac:dyDescent="0.2">
      <c r="F30" s="136"/>
      <c r="G30" s="106"/>
      <c r="H30" s="141"/>
      <c r="I30" s="106"/>
    </row>
    <row r="31" spans="2:9" x14ac:dyDescent="0.2">
      <c r="E31" s="106"/>
      <c r="F31" s="106"/>
      <c r="G31" s="106"/>
      <c r="H31" s="106"/>
      <c r="I31" s="73"/>
    </row>
    <row r="33" spans="1:9" x14ac:dyDescent="0.2">
      <c r="A33" s="67" t="s">
        <v>62</v>
      </c>
      <c r="B33" s="169" t="s">
        <v>77</v>
      </c>
      <c r="C33" s="170"/>
      <c r="D33" s="170"/>
      <c r="E33" s="170"/>
      <c r="F33" s="170"/>
      <c r="G33" s="170"/>
      <c r="H33" s="170"/>
      <c r="I33" s="171"/>
    </row>
    <row r="34" spans="1:9" ht="12.75" customHeight="1" x14ac:dyDescent="0.2">
      <c r="B34" s="172"/>
      <c r="C34" s="173"/>
      <c r="D34" s="173"/>
      <c r="E34" s="173"/>
      <c r="F34" s="173"/>
      <c r="G34" s="173"/>
      <c r="H34" s="173"/>
      <c r="I34" s="174"/>
    </row>
    <row r="35" spans="1:9" x14ac:dyDescent="0.2">
      <c r="B35" s="172"/>
      <c r="C35" s="173"/>
      <c r="D35" s="173"/>
      <c r="E35" s="173"/>
      <c r="F35" s="173"/>
      <c r="G35" s="173"/>
      <c r="H35" s="173"/>
      <c r="I35" s="174"/>
    </row>
    <row r="36" spans="1:9" x14ac:dyDescent="0.2">
      <c r="B36" s="172"/>
      <c r="C36" s="173"/>
      <c r="D36" s="173"/>
      <c r="E36" s="173"/>
      <c r="F36" s="173"/>
      <c r="G36" s="173"/>
      <c r="H36" s="173"/>
      <c r="I36" s="174"/>
    </row>
    <row r="37" spans="1:9" x14ac:dyDescent="0.2">
      <c r="B37" s="172"/>
      <c r="C37" s="173"/>
      <c r="D37" s="173"/>
      <c r="E37" s="173"/>
      <c r="F37" s="173"/>
      <c r="G37" s="173"/>
      <c r="H37" s="173"/>
      <c r="I37" s="174"/>
    </row>
    <row r="38" spans="1:9" x14ac:dyDescent="0.2">
      <c r="B38" s="172"/>
      <c r="C38" s="173"/>
      <c r="D38" s="173"/>
      <c r="E38" s="173"/>
      <c r="F38" s="173"/>
      <c r="G38" s="173"/>
      <c r="H38" s="173"/>
      <c r="I38" s="174"/>
    </row>
    <row r="39" spans="1:9" x14ac:dyDescent="0.2">
      <c r="B39" s="172"/>
      <c r="C39" s="173"/>
      <c r="D39" s="173"/>
      <c r="E39" s="173"/>
      <c r="F39" s="173"/>
      <c r="G39" s="173"/>
      <c r="H39" s="173"/>
      <c r="I39" s="174"/>
    </row>
    <row r="40" spans="1:9" x14ac:dyDescent="0.2">
      <c r="B40" s="172"/>
      <c r="C40" s="173"/>
      <c r="D40" s="173"/>
      <c r="E40" s="173"/>
      <c r="F40" s="173"/>
      <c r="G40" s="173"/>
      <c r="H40" s="173"/>
      <c r="I40" s="174"/>
    </row>
    <row r="41" spans="1:9" x14ac:dyDescent="0.2">
      <c r="B41" s="175"/>
      <c r="C41" s="176"/>
      <c r="D41" s="176"/>
      <c r="E41" s="176"/>
      <c r="F41" s="176"/>
      <c r="G41" s="176"/>
      <c r="H41" s="176"/>
      <c r="I41" s="177"/>
    </row>
  </sheetData>
  <sheetProtection selectLockedCells="1"/>
  <mergeCells count="5">
    <mergeCell ref="B33:I41"/>
    <mergeCell ref="B3:D3"/>
    <mergeCell ref="G3:I3"/>
    <mergeCell ref="A2:I2"/>
    <mergeCell ref="B4:D4"/>
  </mergeCells>
  <phoneticPr fontId="12" type="noConversion"/>
  <pageMargins left="0.75" right="0.75" top="1" bottom="1" header="0.5" footer="0.5"/>
  <pageSetup paperSize="9" scale="99" orientation="landscape"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9</vt:i4>
      </vt:variant>
    </vt:vector>
  </HeadingPairs>
  <TitlesOfParts>
    <vt:vector size="19" baseType="lpstr">
      <vt:lpstr>Products</vt:lpstr>
      <vt:lpstr>Credit Terms</vt:lpstr>
      <vt:lpstr>Sales Forecast</vt:lpstr>
      <vt:lpstr>Sales Revenue</vt:lpstr>
      <vt:lpstr>Contribution</vt:lpstr>
      <vt:lpstr>Indirect Expenses</vt:lpstr>
      <vt:lpstr>Finance</vt:lpstr>
      <vt:lpstr>Cash Flow Forecast</vt:lpstr>
      <vt:lpstr>Income Statement</vt:lpstr>
      <vt:lpstr>Closing Balance Chart</vt:lpstr>
      <vt:lpstr>'Cash Flow Forecast'!Print_Area</vt:lpstr>
      <vt:lpstr>Contribution!Print_Area</vt:lpstr>
      <vt:lpstr>'Credit Terms'!Print_Area</vt:lpstr>
      <vt:lpstr>Finance!Print_Area</vt:lpstr>
      <vt:lpstr>'Income Statement'!Print_Area</vt:lpstr>
      <vt:lpstr>'Indirect Expenses'!Print_Area</vt:lpstr>
      <vt:lpstr>Products!Print_Area</vt:lpstr>
      <vt:lpstr>'Sales Forecast'!Print_Area</vt:lpstr>
      <vt:lpstr>'Sales Revenue'!Print_Area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2015-11-24T13:13:39Z</cp:lastPrinted>
  <dcterms:created xsi:type="dcterms:W3CDTF">2006-10-27T12:27:32Z</dcterms:created>
  <dcterms:modified xsi:type="dcterms:W3CDTF">2016-04-04T13:31:55Z</dcterms:modified>
</cp:coreProperties>
</file>